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Ingo\Agiltiy Beauftragter\AG-Programme\2019\"/>
    </mc:Choice>
  </mc:AlternateContent>
  <bookViews>
    <workbookView xWindow="-45" yWindow="3330" windowWidth="19335" windowHeight="5025" tabRatio="741" firstSheet="1" activeTab="4"/>
  </bookViews>
  <sheets>
    <sheet name="Anmeldung-Mail" sheetId="119" state="hidden" r:id="rId1"/>
    <sheet name="Bedingungen" sheetId="95" r:id="rId2"/>
    <sheet name="Anmeldung Mail" sheetId="109" r:id="rId3"/>
    <sheet name="Daten" sheetId="98" r:id="rId4"/>
    <sheet name="Anmeldeblatt" sheetId="83" r:id="rId5"/>
  </sheets>
  <definedNames>
    <definedName name="_xlnm.Print_Area" localSheetId="4">Anmeldeblatt!$A$1:$S$38</definedName>
  </definedNames>
  <calcPr calcId="162913"/>
</workbook>
</file>

<file path=xl/calcChain.xml><?xml version="1.0" encoding="utf-8"?>
<calcChain xmlns="http://schemas.openxmlformats.org/spreadsheetml/2006/main">
  <c r="G1" i="98" l="1"/>
  <c r="A20" i="83"/>
  <c r="A27" i="83" s="1"/>
  <c r="W99" i="98"/>
  <c r="V99" i="98"/>
  <c r="W98" i="98"/>
  <c r="V98" i="98"/>
  <c r="A98" i="98"/>
  <c r="W97" i="98"/>
  <c r="V97" i="98"/>
  <c r="A97" i="98"/>
  <c r="W96" i="98"/>
  <c r="V96" i="98"/>
  <c r="A96" i="98"/>
  <c r="W95" i="98"/>
  <c r="V95" i="98"/>
  <c r="A95" i="98"/>
  <c r="W94" i="98"/>
  <c r="V94" i="98"/>
  <c r="A94" i="98"/>
  <c r="W93" i="98"/>
  <c r="V93" i="98"/>
  <c r="A93" i="98"/>
  <c r="W92" i="98"/>
  <c r="V92" i="98"/>
  <c r="A92" i="98"/>
  <c r="W91" i="98"/>
  <c r="V91" i="98"/>
  <c r="A91" i="98"/>
  <c r="W90" i="98"/>
  <c r="V90" i="98"/>
  <c r="A90" i="98"/>
  <c r="W89" i="98"/>
  <c r="V89" i="98"/>
  <c r="A89" i="98"/>
  <c r="W88" i="98"/>
  <c r="V88" i="98"/>
  <c r="A88" i="98"/>
  <c r="W87" i="98"/>
  <c r="V87" i="98"/>
  <c r="A87" i="98"/>
  <c r="W86" i="98"/>
  <c r="V86" i="98"/>
  <c r="A86" i="98"/>
  <c r="W85" i="98"/>
  <c r="V85" i="98"/>
  <c r="A85" i="98"/>
  <c r="W84" i="98"/>
  <c r="V84" i="98"/>
  <c r="A84" i="98"/>
  <c r="W83" i="98"/>
  <c r="V83" i="98"/>
  <c r="A83" i="98"/>
  <c r="W82" i="98"/>
  <c r="V82" i="98"/>
  <c r="A82" i="98"/>
  <c r="W81" i="98"/>
  <c r="V81" i="98"/>
  <c r="A81" i="98"/>
  <c r="W80" i="98"/>
  <c r="V80" i="98"/>
  <c r="A80" i="98"/>
  <c r="W79" i="98"/>
  <c r="V79" i="98"/>
  <c r="A79" i="98"/>
  <c r="W78" i="98"/>
  <c r="V78" i="98"/>
  <c r="A78" i="98"/>
  <c r="W77" i="98"/>
  <c r="V77" i="98"/>
  <c r="A77" i="98"/>
  <c r="W76" i="98"/>
  <c r="V76" i="98"/>
  <c r="A76" i="98"/>
  <c r="W75" i="98"/>
  <c r="V75" i="98"/>
  <c r="A75" i="98"/>
  <c r="W74" i="98"/>
  <c r="V74" i="98"/>
  <c r="A74" i="98"/>
  <c r="W73" i="98"/>
  <c r="V73" i="98"/>
  <c r="A73" i="98"/>
  <c r="W72" i="98"/>
  <c r="V72" i="98"/>
  <c r="A72" i="98"/>
  <c r="W71" i="98"/>
  <c r="V71" i="98"/>
  <c r="A71" i="98"/>
  <c r="W70" i="98"/>
  <c r="V70" i="98"/>
  <c r="A70" i="98"/>
  <c r="W69" i="98"/>
  <c r="V69" i="98"/>
  <c r="A69" i="98"/>
  <c r="W68" i="98"/>
  <c r="V68" i="98"/>
  <c r="A68" i="98"/>
  <c r="W67" i="98"/>
  <c r="V67" i="98"/>
  <c r="A67" i="98"/>
  <c r="W66" i="98"/>
  <c r="V66" i="98"/>
  <c r="A66" i="98"/>
  <c r="W65" i="98"/>
  <c r="V65" i="98"/>
  <c r="A65" i="98"/>
  <c r="W64" i="98"/>
  <c r="V64" i="98"/>
  <c r="A64" i="98"/>
  <c r="W63" i="98"/>
  <c r="V63" i="98"/>
  <c r="A63" i="98"/>
  <c r="W62" i="98"/>
  <c r="V62" i="98"/>
  <c r="A62" i="98"/>
  <c r="W61" i="98"/>
  <c r="V61" i="98"/>
  <c r="A61" i="98"/>
  <c r="A2" i="95"/>
  <c r="W60" i="98"/>
  <c r="W59" i="98"/>
  <c r="W58" i="98"/>
  <c r="W57" i="98"/>
  <c r="W56" i="98"/>
  <c r="W55" i="98"/>
  <c r="W54" i="98"/>
  <c r="W53" i="98"/>
  <c r="W52" i="98"/>
  <c r="W51" i="98"/>
  <c r="W50" i="98"/>
  <c r="W49" i="98"/>
  <c r="W48" i="98"/>
  <c r="W47" i="98"/>
  <c r="W46" i="98"/>
  <c r="W45" i="98"/>
  <c r="W44" i="98"/>
  <c r="W43" i="98"/>
  <c r="W42" i="98"/>
  <c r="W41" i="98"/>
  <c r="W40" i="98"/>
  <c r="W39" i="98"/>
  <c r="W38" i="98"/>
  <c r="W37" i="98"/>
  <c r="W36" i="98"/>
  <c r="W35" i="98"/>
  <c r="W34" i="98"/>
  <c r="W33" i="98"/>
  <c r="W32" i="98"/>
  <c r="W31" i="98"/>
  <c r="W30" i="98"/>
  <c r="W29" i="98"/>
  <c r="W28" i="98"/>
  <c r="W27" i="98"/>
  <c r="W26" i="98"/>
  <c r="W25" i="98"/>
  <c r="W24" i="98"/>
  <c r="W23" i="98"/>
  <c r="W22" i="98"/>
  <c r="W21" i="98"/>
  <c r="W20" i="98"/>
  <c r="W19" i="98"/>
  <c r="W18" i="98"/>
  <c r="W17" i="98"/>
  <c r="W16" i="98"/>
  <c r="W15" i="98"/>
  <c r="W14" i="98"/>
  <c r="W13" i="98"/>
  <c r="W12" i="98"/>
  <c r="W11" i="98"/>
  <c r="W10" i="98"/>
  <c r="W9" i="98"/>
  <c r="W8" i="98"/>
  <c r="W7" i="98"/>
  <c r="W6" i="98"/>
  <c r="V60" i="98"/>
  <c r="V59" i="98"/>
  <c r="V58" i="98"/>
  <c r="V57" i="98"/>
  <c r="V56" i="98"/>
  <c r="V55" i="98"/>
  <c r="V54" i="98"/>
  <c r="V53" i="98"/>
  <c r="V52" i="98"/>
  <c r="V51" i="98"/>
  <c r="V50" i="98"/>
  <c r="V49" i="98"/>
  <c r="V48" i="98"/>
  <c r="V47" i="98"/>
  <c r="V46" i="98"/>
  <c r="V45" i="98"/>
  <c r="V44" i="98"/>
  <c r="V43" i="98"/>
  <c r="V42" i="98"/>
  <c r="V41" i="98"/>
  <c r="V40" i="98"/>
  <c r="V39" i="98"/>
  <c r="V38" i="98"/>
  <c r="V37" i="98"/>
  <c r="V36" i="98"/>
  <c r="V35" i="98"/>
  <c r="V34" i="98"/>
  <c r="V33" i="98"/>
  <c r="V32" i="98"/>
  <c r="V31" i="98"/>
  <c r="V30" i="98"/>
  <c r="V29" i="98"/>
  <c r="V28" i="98"/>
  <c r="V27" i="98"/>
  <c r="V26" i="98"/>
  <c r="V25" i="98"/>
  <c r="V24" i="98"/>
  <c r="V23" i="98"/>
  <c r="V22" i="98"/>
  <c r="V21" i="98"/>
  <c r="V20" i="98"/>
  <c r="V19" i="98"/>
  <c r="V18" i="98"/>
  <c r="V17" i="98"/>
  <c r="V16" i="98"/>
  <c r="V15" i="98"/>
  <c r="V14" i="98"/>
  <c r="V13" i="98"/>
  <c r="V12" i="98"/>
  <c r="V11" i="98"/>
  <c r="V10" i="98"/>
  <c r="V9" i="98"/>
  <c r="V8" i="98"/>
  <c r="V7" i="98"/>
  <c r="V6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6" i="98"/>
  <c r="A4" i="98"/>
  <c r="W4" i="98"/>
  <c r="V4" i="98"/>
  <c r="B4" i="83"/>
  <c r="K4" i="83"/>
  <c r="M4" i="83"/>
  <c r="P4" i="83"/>
  <c r="F9" i="83"/>
  <c r="H9" i="83"/>
  <c r="O9" i="83"/>
  <c r="N16" i="83"/>
  <c r="H6" i="95"/>
  <c r="N6" i="95"/>
  <c r="D8" i="95"/>
  <c r="J8" i="95"/>
  <c r="L8" i="95"/>
  <c r="O8" i="95"/>
  <c r="H1" i="109"/>
  <c r="K1" i="109"/>
  <c r="F3" i="109"/>
  <c r="H3" i="109"/>
  <c r="J3" i="109"/>
  <c r="A7" i="98"/>
  <c r="A16" i="98"/>
  <c r="A25" i="98"/>
  <c r="A24" i="98"/>
  <c r="A8" i="98"/>
  <c r="A21" i="98"/>
  <c r="A22" i="98"/>
  <c r="A20" i="98"/>
  <c r="A12" i="98"/>
  <c r="A14" i="98"/>
  <c r="A18" i="98"/>
  <c r="A19" i="98"/>
  <c r="A23" i="98"/>
  <c r="A99" i="98"/>
  <c r="A9" i="98"/>
  <c r="A17" i="98"/>
  <c r="A15" i="98"/>
  <c r="A10" i="98" l="1"/>
  <c r="A11" i="98" s="1"/>
  <c r="W5" i="98"/>
  <c r="C4" i="98" s="1"/>
  <c r="A34" i="83"/>
  <c r="A13" i="98" l="1"/>
  <c r="R36" i="83"/>
  <c r="G34" i="83"/>
  <c r="J34" i="83"/>
  <c r="D34" i="83"/>
  <c r="I34" i="83"/>
  <c r="J36" i="83"/>
  <c r="N36" i="83"/>
  <c r="P36" i="83"/>
  <c r="E34" i="83"/>
  <c r="H34" i="83"/>
  <c r="Q34" i="83"/>
  <c r="N34" i="83"/>
  <c r="B36" i="83"/>
  <c r="C34" i="83"/>
  <c r="G36" i="83"/>
  <c r="B34" i="83"/>
  <c r="H6" i="109" l="1"/>
  <c r="D13" i="83"/>
  <c r="E13" i="83"/>
  <c r="J20" i="83"/>
  <c r="G6" i="109"/>
  <c r="N13" i="83"/>
  <c r="F7" i="109"/>
  <c r="H20" i="83"/>
  <c r="E7" i="109"/>
  <c r="D7" i="109"/>
  <c r="C7" i="109" s="1"/>
  <c r="P22" i="83"/>
  <c r="C20" i="83"/>
  <c r="P15" i="83"/>
  <c r="B13" i="83"/>
  <c r="G13" i="83"/>
  <c r="G22" i="83"/>
  <c r="D20" i="83"/>
  <c r="J22" i="83"/>
  <c r="B22" i="83"/>
  <c r="N23" i="83" s="1"/>
  <c r="G15" i="83"/>
  <c r="J13" i="83"/>
  <c r="N15" i="83"/>
  <c r="D6" i="109"/>
  <c r="C6" i="109" s="1"/>
  <c r="B15" i="83"/>
  <c r="C13" i="83"/>
  <c r="J15" i="83"/>
  <c r="I6" i="109"/>
  <c r="R15" i="83"/>
  <c r="K6" i="109"/>
  <c r="F6" i="109"/>
  <c r="Q20" i="83"/>
  <c r="I20" i="83"/>
  <c r="E20" i="83"/>
  <c r="H7" i="109"/>
  <c r="L7" i="109"/>
  <c r="E6" i="109"/>
  <c r="G7" i="109"/>
  <c r="B20" i="83"/>
  <c r="L6" i="109"/>
  <c r="G20" i="83"/>
  <c r="R22" i="83"/>
  <c r="J6" i="109"/>
  <c r="H13" i="83"/>
  <c r="I13" i="83"/>
  <c r="Q13" i="83"/>
  <c r="N20" i="83"/>
  <c r="K7" i="109"/>
  <c r="J7" i="109"/>
  <c r="I7" i="109"/>
  <c r="N22" i="83"/>
  <c r="K72" i="109"/>
  <c r="F40" i="109"/>
  <c r="E70" i="109"/>
  <c r="J45" i="109"/>
  <c r="K23" i="109"/>
  <c r="L8" i="109"/>
  <c r="D12" i="109"/>
  <c r="C12" i="109" s="1"/>
  <c r="E56" i="109"/>
  <c r="K66" i="109"/>
  <c r="G61" i="109"/>
  <c r="K15" i="109"/>
  <c r="D14" i="109"/>
  <c r="C14" i="109" s="1"/>
  <c r="I32" i="109"/>
  <c r="F27" i="109"/>
  <c r="D77" i="109"/>
  <c r="C77" i="109" s="1"/>
  <c r="H29" i="109"/>
  <c r="I49" i="109"/>
  <c r="L35" i="109"/>
  <c r="H19" i="109"/>
  <c r="D48" i="109"/>
  <c r="C48" i="109" s="1"/>
  <c r="I8" i="109"/>
  <c r="F74" i="109"/>
  <c r="K50" i="109"/>
  <c r="I74" i="109"/>
  <c r="K30" i="109"/>
  <c r="L65" i="109"/>
  <c r="D22" i="109"/>
  <c r="C22" i="109" s="1"/>
  <c r="I66" i="109"/>
  <c r="J30" i="109"/>
  <c r="I52" i="109"/>
  <c r="H77" i="109"/>
  <c r="E12" i="109"/>
  <c r="F52" i="109"/>
  <c r="L61" i="109"/>
  <c r="E31" i="109"/>
  <c r="H58" i="109"/>
  <c r="E26" i="109"/>
  <c r="K65" i="109"/>
  <c r="J46" i="109"/>
  <c r="F15" i="109"/>
  <c r="K62" i="109"/>
  <c r="K81" i="109"/>
  <c r="I55" i="109"/>
  <c r="L23" i="109"/>
  <c r="D27" i="109"/>
  <c r="C27" i="109" s="1"/>
  <c r="H16" i="109"/>
  <c r="G11" i="109"/>
  <c r="G63" i="109"/>
  <c r="F77" i="109"/>
  <c r="I21" i="109"/>
  <c r="L63" i="109"/>
  <c r="K68" i="109"/>
  <c r="I57" i="109"/>
  <c r="D50" i="109"/>
  <c r="C50" i="109" s="1"/>
  <c r="G70" i="109"/>
  <c r="D23" i="109"/>
  <c r="C23" i="109" s="1"/>
  <c r="L66" i="109"/>
  <c r="D47" i="109"/>
  <c r="C47" i="109" s="1"/>
  <c r="E66" i="109"/>
  <c r="E28" i="109"/>
  <c r="I60" i="109"/>
  <c r="E37" i="109"/>
  <c r="H59" i="109"/>
  <c r="J81" i="109"/>
  <c r="E58" i="109"/>
  <c r="I51" i="109"/>
  <c r="D71" i="109"/>
  <c r="C71" i="109" s="1"/>
  <c r="F11" i="109"/>
  <c r="D11" i="109"/>
  <c r="C11" i="109" s="1"/>
  <c r="F39" i="109"/>
  <c r="G21" i="109"/>
  <c r="E55" i="109"/>
  <c r="L40" i="109"/>
  <c r="K43" i="109"/>
  <c r="K57" i="109"/>
  <c r="I48" i="109"/>
  <c r="G76" i="109"/>
  <c r="G13" i="109"/>
  <c r="J66" i="109"/>
  <c r="G28" i="109"/>
  <c r="G43" i="109"/>
  <c r="E11" i="109"/>
  <c r="F79" i="109"/>
  <c r="E69" i="109"/>
  <c r="D18" i="109"/>
  <c r="C18" i="109" s="1"/>
  <c r="J76" i="109"/>
  <c r="F72" i="109"/>
  <c r="F32" i="109"/>
  <c r="L80" i="109"/>
  <c r="I46" i="109"/>
  <c r="E52" i="109"/>
  <c r="H47" i="109"/>
  <c r="G50" i="109"/>
  <c r="H52" i="109"/>
  <c r="H62" i="109"/>
  <c r="H73" i="109"/>
  <c r="E10" i="109"/>
  <c r="L57" i="109"/>
  <c r="F73" i="109"/>
  <c r="K16" i="109"/>
  <c r="H41" i="109"/>
  <c r="E49" i="109"/>
  <c r="K47" i="109"/>
  <c r="F28" i="109"/>
  <c r="D68" i="109"/>
  <c r="C68" i="109" s="1"/>
  <c r="J17" i="109"/>
  <c r="F56" i="109"/>
  <c r="J65" i="109"/>
  <c r="K45" i="109"/>
  <c r="I70" i="109"/>
  <c r="E59" i="109"/>
  <c r="H75" i="109"/>
  <c r="E27" i="109"/>
  <c r="L19" i="109"/>
  <c r="I71" i="109"/>
  <c r="L24" i="109"/>
  <c r="I37" i="109"/>
  <c r="F67" i="109"/>
  <c r="D78" i="109"/>
  <c r="C78" i="109" s="1"/>
  <c r="D63" i="109"/>
  <c r="C63" i="109" s="1"/>
  <c r="E35" i="109"/>
  <c r="L42" i="109"/>
  <c r="K17" i="109"/>
  <c r="D58" i="109"/>
  <c r="C58" i="109" s="1"/>
  <c r="H22" i="109"/>
  <c r="G51" i="109"/>
  <c r="F62" i="109"/>
  <c r="D75" i="109"/>
  <c r="C75" i="109" s="1"/>
  <c r="H13" i="109"/>
  <c r="G79" i="109"/>
  <c r="I43" i="109"/>
  <c r="G17" i="109"/>
  <c r="F19" i="109"/>
  <c r="J33" i="109"/>
  <c r="E65" i="109"/>
  <c r="D38" i="109"/>
  <c r="C38" i="109" s="1"/>
  <c r="E46" i="109"/>
  <c r="H51" i="109"/>
  <c r="L58" i="109"/>
  <c r="L75" i="109"/>
  <c r="E81" i="109"/>
  <c r="I62" i="109"/>
  <c r="D42" i="109"/>
  <c r="C42" i="109" s="1"/>
  <c r="J28" i="109"/>
  <c r="F49" i="109"/>
  <c r="D37" i="109"/>
  <c r="C37" i="109" s="1"/>
  <c r="H40" i="109"/>
  <c r="G9" i="109"/>
  <c r="E72" i="109"/>
  <c r="D74" i="109"/>
  <c r="C74" i="109" s="1"/>
  <c r="L13" i="109"/>
  <c r="G27" i="109"/>
  <c r="H49" i="109"/>
  <c r="I73" i="109"/>
  <c r="G60" i="109"/>
  <c r="D64" i="109"/>
  <c r="C64" i="109" s="1"/>
  <c r="E79" i="109"/>
  <c r="I26" i="109"/>
  <c r="G42" i="109"/>
  <c r="H68" i="109"/>
  <c r="K61" i="109"/>
  <c r="H38" i="109"/>
  <c r="L50" i="109"/>
  <c r="G55" i="109"/>
  <c r="G24" i="109"/>
  <c r="F21" i="109"/>
  <c r="H71" i="109"/>
  <c r="I53" i="109"/>
  <c r="J36" i="109"/>
  <c r="D36" i="109"/>
  <c r="C36" i="109" s="1"/>
  <c r="D66" i="109"/>
  <c r="C66" i="109" s="1"/>
  <c r="F10" i="109"/>
  <c r="G73" i="109"/>
  <c r="J55" i="109"/>
  <c r="F53" i="109"/>
  <c r="D62" i="109"/>
  <c r="C62" i="109" s="1"/>
  <c r="D15" i="109"/>
  <c r="C15" i="109" s="1"/>
  <c r="K46" i="109"/>
  <c r="L44" i="109"/>
  <c r="J59" i="109"/>
  <c r="I36" i="109"/>
  <c r="F20" i="109"/>
  <c r="E25" i="109"/>
  <c r="D69" i="109"/>
  <c r="C69" i="109" s="1"/>
  <c r="E60" i="109"/>
  <c r="L39" i="109"/>
  <c r="I12" i="109"/>
  <c r="F61" i="109"/>
  <c r="G53" i="109"/>
  <c r="G71" i="109"/>
  <c r="G35" i="109"/>
  <c r="F30" i="109"/>
  <c r="L46" i="109"/>
  <c r="K26" i="109"/>
  <c r="F13" i="109"/>
  <c r="J39" i="109"/>
  <c r="J41" i="109"/>
  <c r="H61" i="109"/>
  <c r="H20" i="109"/>
  <c r="L34" i="109"/>
  <c r="E29" i="109"/>
  <c r="L62" i="109"/>
  <c r="H8" i="109"/>
  <c r="F14" i="109"/>
  <c r="E51" i="109"/>
  <c r="E75" i="109"/>
  <c r="I65" i="109"/>
  <c r="G38" i="109"/>
  <c r="F44" i="109"/>
  <c r="H30" i="109"/>
  <c r="K22" i="109"/>
  <c r="E42" i="109"/>
  <c r="L12" i="109"/>
  <c r="D49" i="109"/>
  <c r="C49" i="109" s="1"/>
  <c r="K67" i="109"/>
  <c r="E44" i="109"/>
  <c r="D73" i="109"/>
  <c r="C73" i="109" s="1"/>
  <c r="L53" i="109"/>
  <c r="E62" i="109"/>
  <c r="F37" i="109"/>
  <c r="K78" i="109"/>
  <c r="G46" i="109"/>
  <c r="E19" i="109"/>
  <c r="F78" i="109"/>
  <c r="H67" i="109"/>
  <c r="F51" i="109"/>
  <c r="H37" i="109"/>
  <c r="D46" i="109"/>
  <c r="C46" i="109" s="1"/>
  <c r="H74" i="109"/>
  <c r="H27" i="109"/>
  <c r="I75" i="109"/>
  <c r="L10" i="109"/>
  <c r="E40" i="109"/>
  <c r="L59" i="109"/>
  <c r="E54" i="109"/>
  <c r="G30" i="109"/>
  <c r="E39" i="109"/>
  <c r="D45" i="109"/>
  <c r="C45" i="109" s="1"/>
  <c r="D34" i="109"/>
  <c r="C34" i="109" s="1"/>
  <c r="D31" i="109"/>
  <c r="C31" i="109" s="1"/>
  <c r="H31" i="109"/>
  <c r="E8" i="109"/>
  <c r="J48" i="109"/>
  <c r="K8" i="109"/>
  <c r="G75" i="109"/>
  <c r="J80" i="109"/>
  <c r="J25" i="109"/>
  <c r="L47" i="109"/>
  <c r="L26" i="109"/>
  <c r="E41" i="109"/>
  <c r="J68" i="109"/>
  <c r="L16" i="109"/>
  <c r="L9" i="109"/>
  <c r="I18" i="109"/>
  <c r="K44" i="109"/>
  <c r="F58" i="109"/>
  <c r="E47" i="109"/>
  <c r="E64" i="109"/>
  <c r="J10" i="109"/>
  <c r="J77" i="109"/>
  <c r="L74" i="109"/>
  <c r="D59" i="109"/>
  <c r="C59" i="109" s="1"/>
  <c r="G57" i="109"/>
  <c r="D81" i="109"/>
  <c r="C81" i="109" s="1"/>
  <c r="L11" i="109"/>
  <c r="D26" i="109"/>
  <c r="C26" i="109" s="1"/>
  <c r="L72" i="109"/>
  <c r="G64" i="109"/>
  <c r="D17" i="109"/>
  <c r="C17" i="109" s="1"/>
  <c r="I56" i="109"/>
  <c r="K25" i="109"/>
  <c r="D25" i="109"/>
  <c r="C25" i="109" s="1"/>
  <c r="J26" i="109"/>
  <c r="D79" i="109"/>
  <c r="C79" i="109" s="1"/>
  <c r="E24" i="109"/>
  <c r="F60" i="109"/>
  <c r="D30" i="109"/>
  <c r="C30" i="109" s="1"/>
  <c r="J62" i="109"/>
  <c r="J38" i="109"/>
  <c r="I14" i="109"/>
  <c r="D65" i="109"/>
  <c r="C65" i="109" s="1"/>
  <c r="H24" i="109"/>
  <c r="E76" i="109"/>
  <c r="J35" i="109"/>
  <c r="F63" i="109"/>
  <c r="D40" i="109"/>
  <c r="C40" i="109" s="1"/>
  <c r="H80" i="109"/>
  <c r="H12" i="109"/>
  <c r="J63" i="109"/>
  <c r="K37" i="109"/>
  <c r="J58" i="109"/>
  <c r="E77" i="109"/>
  <c r="F57" i="109"/>
  <c r="L54" i="109"/>
  <c r="H65" i="109"/>
  <c r="I39" i="109"/>
  <c r="D10" i="109"/>
  <c r="C10" i="109" s="1"/>
  <c r="F70" i="109"/>
  <c r="F26" i="109"/>
  <c r="G44" i="109"/>
  <c r="D19" i="109"/>
  <c r="C19" i="109" s="1"/>
  <c r="E80" i="109"/>
  <c r="F18" i="109"/>
  <c r="K24" i="109"/>
  <c r="E23" i="109"/>
  <c r="G66" i="109"/>
  <c r="E78" i="109"/>
  <c r="K77" i="109"/>
  <c r="I29" i="109"/>
  <c r="K38" i="109"/>
  <c r="H15" i="109"/>
  <c r="E73" i="109"/>
  <c r="H23" i="109"/>
  <c r="K10" i="109"/>
  <c r="L64" i="109"/>
  <c r="I17" i="109"/>
  <c r="E48" i="109"/>
  <c r="J18" i="109"/>
  <c r="F50" i="109"/>
  <c r="I64" i="109"/>
  <c r="F41" i="109"/>
  <c r="K35" i="109"/>
  <c r="K31" i="109"/>
  <c r="L14" i="109"/>
  <c r="K59" i="109"/>
  <c r="I61" i="109"/>
  <c r="D80" i="109"/>
  <c r="C80" i="109" s="1"/>
  <c r="I59" i="109"/>
  <c r="K71" i="109"/>
  <c r="H25" i="109"/>
  <c r="F17" i="109"/>
  <c r="L70" i="109"/>
  <c r="H35" i="109"/>
  <c r="K73" i="109"/>
  <c r="D35" i="109"/>
  <c r="C35" i="109" s="1"/>
  <c r="H17" i="109"/>
  <c r="J78" i="109"/>
  <c r="J21" i="109"/>
  <c r="I72" i="109"/>
  <c r="F31" i="109"/>
  <c r="G29" i="109"/>
  <c r="D29" i="109"/>
  <c r="C29" i="109" s="1"/>
  <c r="J15" i="109"/>
  <c r="G81" i="109"/>
  <c r="J61" i="109"/>
  <c r="F22" i="109"/>
  <c r="L30" i="109"/>
  <c r="L27" i="109"/>
  <c r="D16" i="109"/>
  <c r="C16" i="109" s="1"/>
  <c r="H70" i="109"/>
  <c r="D43" i="109"/>
  <c r="C43" i="109" s="1"/>
  <c r="D41" i="109"/>
  <c r="C41" i="109" s="1"/>
  <c r="K74" i="109"/>
  <c r="L51" i="109"/>
  <c r="F65" i="109"/>
  <c r="J20" i="109"/>
  <c r="G40" i="109"/>
  <c r="L29" i="109"/>
  <c r="H33" i="109"/>
  <c r="G62" i="109"/>
  <c r="L43" i="109"/>
  <c r="D53" i="109"/>
  <c r="C53" i="109" s="1"/>
  <c r="G56" i="109"/>
  <c r="D51" i="109"/>
  <c r="C51" i="109" s="1"/>
  <c r="F33" i="109"/>
  <c r="F42" i="109"/>
  <c r="J49" i="109"/>
  <c r="G59" i="109"/>
  <c r="I11" i="109"/>
  <c r="H66" i="109"/>
  <c r="I76" i="109"/>
  <c r="L48" i="109"/>
  <c r="F24" i="109"/>
  <c r="J64" i="109"/>
  <c r="L22" i="109"/>
  <c r="E68" i="109"/>
  <c r="I34" i="109"/>
  <c r="L15" i="109"/>
  <c r="E74" i="109"/>
  <c r="J69" i="109"/>
  <c r="I77" i="109"/>
  <c r="L60" i="109"/>
  <c r="K49" i="109"/>
  <c r="I80" i="109"/>
  <c r="K60" i="109"/>
  <c r="L73" i="109"/>
  <c r="H18" i="109"/>
  <c r="H76" i="109"/>
  <c r="H54" i="109"/>
  <c r="F23" i="109"/>
  <c r="J43" i="109"/>
  <c r="K69" i="109"/>
  <c r="F64" i="109"/>
  <c r="G23" i="109"/>
  <c r="H50" i="109"/>
  <c r="H60" i="109"/>
  <c r="G47" i="109"/>
  <c r="H81" i="109"/>
  <c r="E67" i="109"/>
  <c r="F76" i="109"/>
  <c r="G41" i="109"/>
  <c r="F38" i="109"/>
  <c r="J79" i="109"/>
  <c r="L71" i="109"/>
  <c r="L79" i="109"/>
  <c r="F36" i="109"/>
  <c r="L25" i="109"/>
  <c r="F12" i="109"/>
  <c r="F81" i="109"/>
  <c r="D55" i="109"/>
  <c r="C55" i="109" s="1"/>
  <c r="H26" i="109"/>
  <c r="F16" i="109"/>
  <c r="E17" i="109"/>
  <c r="I31" i="109"/>
  <c r="E34" i="109"/>
  <c r="G15" i="109"/>
  <c r="L36" i="109"/>
  <c r="L76" i="109"/>
  <c r="E43" i="109"/>
  <c r="K53" i="109"/>
  <c r="J56" i="109"/>
  <c r="I23" i="109"/>
  <c r="H43" i="109"/>
  <c r="E71" i="109"/>
  <c r="L18" i="109"/>
  <c r="H72" i="109"/>
  <c r="L21" i="109"/>
  <c r="J51" i="109"/>
  <c r="J13" i="109"/>
  <c r="F68" i="109"/>
  <c r="I27" i="109"/>
  <c r="D67" i="109"/>
  <c r="C67" i="109" s="1"/>
  <c r="E32" i="109"/>
  <c r="J40" i="109"/>
  <c r="I9" i="109"/>
  <c r="F25" i="109"/>
  <c r="J72" i="109"/>
  <c r="F55" i="109"/>
  <c r="F71" i="109"/>
  <c r="K21" i="109"/>
  <c r="D72" i="109"/>
  <c r="C72" i="109" s="1"/>
  <c r="H39" i="109"/>
  <c r="D32" i="109"/>
  <c r="C32" i="109" s="1"/>
  <c r="F45" i="109"/>
  <c r="D54" i="109"/>
  <c r="C54" i="109" s="1"/>
  <c r="J73" i="109"/>
  <c r="J14" i="109"/>
  <c r="E63" i="109"/>
  <c r="L56" i="109"/>
  <c r="G74" i="109"/>
  <c r="I25" i="109"/>
  <c r="E20" i="109"/>
  <c r="H69" i="109"/>
  <c r="E18" i="109"/>
  <c r="I58" i="109"/>
  <c r="J29" i="109"/>
  <c r="E36" i="109"/>
  <c r="L28" i="109"/>
  <c r="L20" i="109"/>
  <c r="D20" i="109"/>
  <c r="C20" i="109" s="1"/>
  <c r="J54" i="109"/>
  <c r="I22" i="109"/>
  <c r="F35" i="109"/>
  <c r="K56" i="109"/>
  <c r="H46" i="109"/>
  <c r="E45" i="109"/>
  <c r="G22" i="109"/>
  <c r="K36" i="109"/>
  <c r="L45" i="109"/>
  <c r="H48" i="109"/>
  <c r="G33" i="109"/>
  <c r="H21" i="109"/>
  <c r="F46" i="109"/>
  <c r="F9" i="109"/>
  <c r="J34" i="109"/>
  <c r="L77" i="109"/>
  <c r="K42" i="109"/>
  <c r="K9" i="109"/>
  <c r="J75" i="109"/>
  <c r="E50" i="109"/>
  <c r="K40" i="109"/>
  <c r="E61" i="109"/>
  <c r="E21" i="109"/>
  <c r="I68" i="109"/>
  <c r="G26" i="109"/>
  <c r="L38" i="109"/>
  <c r="I41" i="109"/>
  <c r="I78" i="109"/>
  <c r="D52" i="109"/>
  <c r="C52" i="109" s="1"/>
  <c r="G16" i="109"/>
  <c r="L31" i="109"/>
  <c r="H45" i="109"/>
  <c r="J44" i="109"/>
  <c r="H44" i="109"/>
  <c r="G25" i="109"/>
  <c r="L37" i="109"/>
  <c r="L55" i="109"/>
  <c r="K20" i="109"/>
  <c r="H55" i="109"/>
  <c r="G58" i="109"/>
  <c r="K32" i="109"/>
  <c r="J50" i="109"/>
  <c r="E9" i="109"/>
  <c r="I40" i="109"/>
  <c r="F34" i="109"/>
  <c r="E38" i="109"/>
  <c r="K18" i="109"/>
  <c r="K64" i="109"/>
  <c r="I30" i="109"/>
  <c r="K75" i="109"/>
  <c r="H79" i="109"/>
  <c r="K58" i="109"/>
  <c r="J32" i="109"/>
  <c r="L32" i="109"/>
  <c r="G37" i="109"/>
  <c r="E30" i="109"/>
  <c r="J8" i="109"/>
  <c r="J16" i="109"/>
  <c r="K27" i="109"/>
  <c r="D21" i="109"/>
  <c r="C21" i="109" s="1"/>
  <c r="J60" i="109"/>
  <c r="G54" i="109"/>
  <c r="G49" i="109"/>
  <c r="D61" i="109"/>
  <c r="C61" i="109" s="1"/>
  <c r="H42" i="109"/>
  <c r="F29" i="109"/>
  <c r="E33" i="109"/>
  <c r="I24" i="109"/>
  <c r="F48" i="109"/>
  <c r="I42" i="109"/>
  <c r="K76" i="109"/>
  <c r="I81" i="109"/>
  <c r="H11" i="109"/>
  <c r="P29" i="83"/>
  <c r="J29" i="83"/>
  <c r="B29" i="83"/>
  <c r="N30" i="83" s="1"/>
  <c r="N37" i="83" s="1"/>
  <c r="G27" i="83"/>
  <c r="I27" i="83"/>
  <c r="J37" i="109"/>
  <c r="E16" i="109"/>
  <c r="K29" i="109"/>
  <c r="L52" i="109"/>
  <c r="L17" i="109"/>
  <c r="G10" i="109"/>
  <c r="J47" i="109"/>
  <c r="J27" i="109"/>
  <c r="G14" i="109"/>
  <c r="F47" i="109"/>
  <c r="J70" i="109"/>
  <c r="H53" i="109"/>
  <c r="K34" i="109"/>
  <c r="J42" i="109"/>
  <c r="K41" i="109"/>
  <c r="G67" i="109"/>
  <c r="D44" i="109"/>
  <c r="C44" i="109" s="1"/>
  <c r="I79" i="109"/>
  <c r="K79" i="109"/>
  <c r="N29" i="83"/>
  <c r="J27" i="83"/>
  <c r="F75" i="109"/>
  <c r="K13" i="109"/>
  <c r="H14" i="109"/>
  <c r="G80" i="109"/>
  <c r="I20" i="109"/>
  <c r="J52" i="109"/>
  <c r="G34" i="109"/>
  <c r="D60" i="109"/>
  <c r="C60" i="109" s="1"/>
  <c r="J71" i="109"/>
  <c r="F59" i="109"/>
  <c r="J22" i="109"/>
  <c r="D24" i="109"/>
  <c r="C24" i="109" s="1"/>
  <c r="K55" i="109"/>
  <c r="K11" i="109"/>
  <c r="G48" i="109"/>
  <c r="J57" i="109"/>
  <c r="K48" i="109"/>
  <c r="I63" i="109"/>
  <c r="J11" i="109"/>
  <c r="H64" i="109"/>
  <c r="G31" i="109"/>
  <c r="I54" i="109"/>
  <c r="I16" i="109"/>
  <c r="K14" i="109"/>
  <c r="I47" i="109"/>
  <c r="E57" i="109"/>
  <c r="I50" i="109"/>
  <c r="L69" i="109"/>
  <c r="D8" i="109"/>
  <c r="C8" i="109" s="1"/>
  <c r="F8" i="109"/>
  <c r="I44" i="109"/>
  <c r="G32" i="109"/>
  <c r="G68" i="109"/>
  <c r="H36" i="109"/>
  <c r="K28" i="109"/>
  <c r="G77" i="109"/>
  <c r="J31" i="109"/>
  <c r="G19" i="109"/>
  <c r="L33" i="109"/>
  <c r="I38" i="109"/>
  <c r="G20" i="109"/>
  <c r="D56" i="109"/>
  <c r="C56" i="109" s="1"/>
  <c r="J53" i="109"/>
  <c r="D33" i="109"/>
  <c r="C33" i="109" s="1"/>
  <c r="E14" i="109"/>
  <c r="L78" i="109"/>
  <c r="C27" i="83"/>
  <c r="R29" i="83"/>
  <c r="H27" i="83"/>
  <c r="B27" i="83"/>
  <c r="Q27" i="83"/>
  <c r="G12" i="109"/>
  <c r="E27" i="83"/>
  <c r="H34" i="109"/>
  <c r="G45" i="109"/>
  <c r="K12" i="109"/>
  <c r="H78" i="109"/>
  <c r="E15" i="109"/>
  <c r="K19" i="109"/>
  <c r="D70" i="109"/>
  <c r="C70" i="109" s="1"/>
  <c r="F66" i="109"/>
  <c r="I15" i="109"/>
  <c r="F80" i="109"/>
  <c r="J23" i="109"/>
  <c r="H9" i="109"/>
  <c r="J9" i="109"/>
  <c r="I10" i="109"/>
  <c r="L41" i="109"/>
  <c r="I35" i="109"/>
  <c r="G72" i="109"/>
  <c r="K33" i="109"/>
  <c r="I19" i="109"/>
  <c r="F69" i="109"/>
  <c r="D76" i="109"/>
  <c r="C76" i="109" s="1"/>
  <c r="H32" i="109"/>
  <c r="J12" i="109"/>
  <c r="K63" i="109"/>
  <c r="G78" i="109"/>
  <c r="I45" i="109"/>
  <c r="D28" i="109"/>
  <c r="C28" i="109" s="1"/>
  <c r="K51" i="109"/>
  <c r="K80" i="109"/>
  <c r="J67" i="109"/>
  <c r="E53" i="109"/>
  <c r="I33" i="109"/>
  <c r="D13" i="109"/>
  <c r="C13" i="109" s="1"/>
  <c r="E22" i="109"/>
  <c r="D9" i="109"/>
  <c r="C9" i="109" s="1"/>
  <c r="J19" i="109"/>
  <c r="L49" i="109"/>
  <c r="L67" i="109"/>
  <c r="H10" i="109"/>
  <c r="D57" i="109"/>
  <c r="C57" i="109" s="1"/>
  <c r="L68" i="109"/>
  <c r="G69" i="109"/>
  <c r="L81" i="109"/>
  <c r="G39" i="109"/>
  <c r="G52" i="109"/>
  <c r="H57" i="109"/>
  <c r="H28" i="109"/>
  <c r="K39" i="109"/>
  <c r="I13" i="109"/>
  <c r="K52" i="109"/>
  <c r="G29" i="83"/>
  <c r="N27" i="83"/>
  <c r="K54" i="109"/>
  <c r="H56" i="109"/>
  <c r="F43" i="109"/>
  <c r="K70" i="109"/>
  <c r="G36" i="109"/>
  <c r="I28" i="109"/>
  <c r="J24" i="109"/>
  <c r="G8" i="109"/>
  <c r="I69" i="109"/>
  <c r="D39" i="109"/>
  <c r="C39" i="109" s="1"/>
  <c r="J74" i="109"/>
  <c r="F54" i="109"/>
  <c r="I67" i="109"/>
  <c r="E13" i="109"/>
  <c r="G65" i="109"/>
  <c r="G18" i="109"/>
  <c r="H63" i="109"/>
  <c r="D27" i="83"/>
</calcChain>
</file>

<file path=xl/sharedStrings.xml><?xml version="1.0" encoding="utf-8"?>
<sst xmlns="http://schemas.openxmlformats.org/spreadsheetml/2006/main" count="906" uniqueCount="102">
  <si>
    <t>Mini</t>
  </si>
  <si>
    <t>Maxi</t>
  </si>
  <si>
    <t>Rasse:</t>
  </si>
  <si>
    <t>Gruppe:</t>
  </si>
  <si>
    <t>am:</t>
  </si>
  <si>
    <t>in:</t>
  </si>
  <si>
    <t>Int. Rasse-Jagd-Gebrauchshunde-Verband e.V.</t>
  </si>
  <si>
    <t>Mitglied der EUROPÄISCHEN-HUNDESPORT-UNION (EHU)</t>
  </si>
  <si>
    <t>Chip-/Täto-Nr.</t>
  </si>
  <si>
    <t>LG</t>
  </si>
  <si>
    <t>in cm</t>
  </si>
  <si>
    <t>Meldeschluss: 14 Tage zuvor</t>
  </si>
  <si>
    <t>Veranstaltungsort</t>
  </si>
  <si>
    <t>Name des Hundführers</t>
  </si>
  <si>
    <t>Ruf-Name des Hundes</t>
  </si>
  <si>
    <t>Hündin</t>
  </si>
  <si>
    <t>Rüde</t>
  </si>
  <si>
    <t>IRJGV Agility Region:</t>
  </si>
  <si>
    <r>
      <rPr>
        <b/>
        <sz val="9"/>
        <color indexed="9"/>
        <rFont val="Times New Roman"/>
        <family val="1"/>
      </rPr>
      <t>MINI</t>
    </r>
    <r>
      <rPr>
        <sz val="9"/>
        <color indexed="9"/>
        <rFont val="Times New Roman"/>
        <family val="1"/>
      </rPr>
      <t>-Hunde: Schulterhöhen-Nachweis wurde im BGVP-Pass eingetragen und von zwei Agility-Richtern bestätigt</t>
    </r>
  </si>
  <si>
    <t>PLZ / Wohnort</t>
  </si>
  <si>
    <t>Straße</t>
  </si>
  <si>
    <t>Tel.-Nr.</t>
  </si>
  <si>
    <t xml:space="preserve">    Schulterhöhe</t>
  </si>
  <si>
    <t>Mannschaft</t>
  </si>
  <si>
    <t>IRJGV/IDG Mitgl. Nr.</t>
  </si>
  <si>
    <t>BGVP-Pass Nr.</t>
  </si>
  <si>
    <r>
      <rPr>
        <sz val="8"/>
        <rFont val="Times New Roman"/>
        <family val="1"/>
      </rPr>
      <t>Unterschrift</t>
    </r>
    <r>
      <rPr>
        <sz val="10"/>
        <rFont val="Times New Roman"/>
        <family val="1"/>
      </rPr>
      <t xml:space="preserve"> </t>
    </r>
    <r>
      <rPr>
        <sz val="6"/>
        <rFont val="Times New Roman"/>
        <family val="1"/>
      </rPr>
      <t>(bei Minderjährigen des Erziehungsberechtigten</t>
    </r>
  </si>
  <si>
    <t>Datum</t>
  </si>
  <si>
    <t>/</t>
  </si>
  <si>
    <t>*</t>
  </si>
  <si>
    <t>die Richtigkeit vorgenannter Angaben zu meiner Person</t>
  </si>
  <si>
    <t>das mein Hund gem. Reglement den vorgeschrieben Impfschutz- in gültiger Form aufweist</t>
  </si>
  <si>
    <t>das die vorgeschriebenen Agility-Prüfungen abgelegt und bestanden wurden</t>
  </si>
  <si>
    <t>das ich die Agility-Prüfungsordnung in vollem Umfang anerkenne</t>
  </si>
  <si>
    <r>
      <t>das ich die nachstehenden</t>
    </r>
    <r>
      <rPr>
        <b/>
        <sz val="10"/>
        <rFont val="Times New Roman"/>
        <family val="1"/>
      </rPr>
      <t xml:space="preserve">  Teilnahme-/Benutzungsbedingungen für IRJGV-Agility-Veranstaltungen</t>
    </r>
    <r>
      <rPr>
        <sz val="10"/>
        <rFont val="Times New Roman"/>
        <family val="1"/>
      </rPr>
      <t xml:space="preserve"> </t>
    </r>
  </si>
  <si>
    <r>
      <t>personenbezogenen Daten</t>
    </r>
    <r>
      <rPr>
        <sz val="10"/>
        <rFont val="Times New Roman"/>
        <family val="1"/>
      </rPr>
      <t>.</t>
    </r>
  </si>
  <si>
    <r>
      <t xml:space="preserve">anerkenne und ich gebe hiermit meine </t>
    </r>
    <r>
      <rPr>
        <b/>
        <sz val="10"/>
        <rFont val="Times New Roman"/>
        <family val="1"/>
      </rPr>
      <t xml:space="preserve">Einwilligung zur Verwendung von Pesonenabbildungen und </t>
    </r>
  </si>
  <si>
    <t>X</t>
  </si>
  <si>
    <r>
      <t xml:space="preserve">Bitte volständug in </t>
    </r>
    <r>
      <rPr>
        <b/>
        <sz val="7"/>
        <color indexed="9"/>
        <rFont val="Times New Roman"/>
        <family val="1"/>
      </rPr>
      <t xml:space="preserve">Druckbuchstaben </t>
    </r>
    <r>
      <rPr>
        <sz val="7"/>
        <color indexed="9"/>
        <rFont val="Times New Roman"/>
        <family val="1"/>
      </rPr>
      <t xml:space="preserve">ausfüllen * Bitte jeweils zutreffendes </t>
    </r>
    <r>
      <rPr>
        <b/>
        <sz val="7"/>
        <color indexed="9"/>
        <rFont val="Times New Roman"/>
        <family val="1"/>
      </rPr>
      <t>ankreuzen</t>
    </r>
  </si>
  <si>
    <t>LG:</t>
  </si>
  <si>
    <t xml:space="preserve">       - versichere ich hiermit:</t>
  </si>
  <si>
    <t>Durch meine vorstehende Unterschrift, auf der -</t>
  </si>
  <si>
    <t>Mit dieser Anmeldung bestätige ich gleichzeitig, dass die Teilnahme-/Benutzungsbedingungen für IRJGV-Agility-Veranstaltungen anerkannt werden 
und gebe hiermit meine  Einwilligung zur Verwendung von Personenabbildungen und personenbezogenen Daten.</t>
  </si>
  <si>
    <t>Ende</t>
  </si>
  <si>
    <t>Teilnahme</t>
  </si>
  <si>
    <t>von Gruppe:</t>
  </si>
  <si>
    <t>von Region:</t>
  </si>
  <si>
    <t>von LG:</t>
  </si>
  <si>
    <t>Mitgl. Nr.</t>
  </si>
  <si>
    <t>BGVP-Nr.</t>
  </si>
  <si>
    <t>Sort</t>
  </si>
  <si>
    <t>Anmeldung zum:</t>
  </si>
  <si>
    <t>Gehlenberg</t>
  </si>
  <si>
    <t>Ems - Ostfriesland</t>
  </si>
  <si>
    <r>
      <t>IRJGV  AGILITY "</t>
    </r>
    <r>
      <rPr>
        <b/>
        <sz val="10"/>
        <color indexed="10"/>
        <rFont val="Times New Roman"/>
        <family val="1"/>
      </rPr>
      <t>Starterliste</t>
    </r>
    <r>
      <rPr>
        <b/>
        <sz val="10"/>
        <rFont val="Times New Roman"/>
        <family val="1"/>
      </rPr>
      <t>"</t>
    </r>
  </si>
  <si>
    <t>Titel :</t>
  </si>
  <si>
    <t>Region</t>
  </si>
  <si>
    <t>Veranstalter + Ort :</t>
  </si>
  <si>
    <t>Name d. Hundeführer (in ) :</t>
  </si>
  <si>
    <t>Name d. Hundes :</t>
  </si>
  <si>
    <t>Hunderasse :</t>
  </si>
  <si>
    <t>Pos</t>
  </si>
  <si>
    <t>Prüfung</t>
  </si>
  <si>
    <t>Starter</t>
  </si>
  <si>
    <t>A oder B</t>
  </si>
  <si>
    <t xml:space="preserve"> A / B Starter</t>
  </si>
  <si>
    <t>Cup des IRJGV</t>
  </si>
  <si>
    <t>Prüfung A1 / A2</t>
  </si>
  <si>
    <t xml:space="preserve">Anmeldung - </t>
  </si>
  <si>
    <t>Sonstiges »»</t>
  </si>
  <si>
    <t>A / B</t>
  </si>
  <si>
    <t>Maxi /</t>
  </si>
  <si>
    <t>Nr</t>
  </si>
  <si>
    <t>lfd.</t>
  </si>
  <si>
    <t>Information:</t>
  </si>
  <si>
    <t>Mannschaft:</t>
  </si>
  <si>
    <t>Information</t>
  </si>
  <si>
    <t>cm</t>
  </si>
  <si>
    <t>Gruppenleitung:</t>
  </si>
  <si>
    <t>Nord</t>
  </si>
  <si>
    <t/>
  </si>
  <si>
    <t>Arnold Caspers</t>
  </si>
  <si>
    <t>Nord Deutsche Meisterschaft</t>
  </si>
  <si>
    <t>Hauptgeschäftsstelle: Am Luderbach 5, 94439 Roßbach</t>
  </si>
  <si>
    <t>Edeltraud Stricker</t>
  </si>
  <si>
    <t>Wolf</t>
  </si>
  <si>
    <t>Aussie /Collie</t>
  </si>
  <si>
    <t>Canyon</t>
  </si>
  <si>
    <t>Katrin Poelmann</t>
  </si>
  <si>
    <t>Joy</t>
  </si>
  <si>
    <t>Australien Sheperd</t>
  </si>
  <si>
    <t>Ernst Pytlik</t>
  </si>
  <si>
    <t>Chamber</t>
  </si>
  <si>
    <t>Australian Shepherd</t>
  </si>
  <si>
    <t>Starosta, Armin</t>
  </si>
  <si>
    <t>Sira</t>
  </si>
  <si>
    <t>Schäferhund/Border-Mix</t>
  </si>
  <si>
    <t>Cody</t>
  </si>
  <si>
    <t>Mischling</t>
  </si>
  <si>
    <t>Bremervörde</t>
  </si>
  <si>
    <t>Niederelbe</t>
  </si>
  <si>
    <t>Nur A1 Prüfung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</si>
</sst>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am: ]dd/mm/yyyy"/>
    <numFmt numFmtId="165" formatCode="[$Agility ]@"/>
    <numFmt numFmtId="166" formatCode="[$AGILITY ]"/>
  </numFmts>
  <fonts count="27" x14ac:knownFonts="1">
    <font>
      <sz val="10"/>
      <name val="Times New Roman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sz val="9"/>
      <color indexed="9"/>
      <name val="Times New Roman"/>
      <family val="1"/>
    </font>
    <font>
      <b/>
      <sz val="9"/>
      <color indexed="9"/>
      <name val="Times New Roman"/>
      <family val="1"/>
    </font>
    <font>
      <sz val="6"/>
      <name val="Times New Roman"/>
      <family val="1"/>
    </font>
    <font>
      <sz val="22"/>
      <name val="Times New Roman"/>
      <family val="1"/>
    </font>
    <font>
      <sz val="7"/>
      <color indexed="9"/>
      <name val="Times New Roman"/>
      <family val="1"/>
    </font>
    <font>
      <b/>
      <sz val="7"/>
      <color indexed="9"/>
      <name val="Times New Roman"/>
      <family val="1"/>
    </font>
    <font>
      <b/>
      <sz val="8"/>
      <name val="Times New Roman"/>
      <family val="1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sz val="9"/>
      <name val="Times New Roman"/>
      <family val="1"/>
    </font>
    <font>
      <b/>
      <u/>
      <sz val="10"/>
      <name val="Times New Roman"/>
      <family val="1"/>
    </font>
    <font>
      <b/>
      <i/>
      <sz val="8"/>
      <color indexed="8"/>
      <name val="Times New Roman"/>
      <family val="1"/>
    </font>
    <font>
      <b/>
      <sz val="9"/>
      <name val="Times New Roman"/>
      <family val="1"/>
    </font>
    <font>
      <b/>
      <sz val="20"/>
      <name val="Times New Roman"/>
      <family val="1"/>
    </font>
    <font>
      <sz val="9"/>
      <color indexed="8"/>
      <name val="Times New Roman"/>
      <family val="1"/>
    </font>
    <font>
      <sz val="7"/>
      <color theme="0"/>
      <name val="Times New Roman"/>
      <family val="1"/>
    </font>
    <font>
      <sz val="9"/>
      <color rgb="FF000000"/>
      <name val="Calibri"/>
      <family val="2"/>
    </font>
    <font>
      <sz val="8"/>
      <color theme="0"/>
      <name val="Times New Roman"/>
      <family val="1"/>
    </font>
    <font>
      <b/>
      <sz val="8"/>
      <color theme="0"/>
      <name val="Times New Roman"/>
      <family val="1"/>
    </font>
    <font>
      <sz val="9"/>
      <color theme="0"/>
      <name val="Times New Roman"/>
      <family val="1"/>
    </font>
    <font>
      <sz val="10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465926084170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thin">
        <color indexed="64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55"/>
      </left>
      <right/>
      <top/>
      <bottom style="dotted">
        <color indexed="55"/>
      </bottom>
      <diagonal/>
    </border>
    <border>
      <left style="dotted">
        <color indexed="55"/>
      </left>
      <right/>
      <top style="thin">
        <color indexed="64"/>
      </top>
      <bottom/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55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theme="0" tint="-0.24994659260841701"/>
      </right>
      <top style="dotted">
        <color indexed="55"/>
      </top>
      <bottom style="dotted">
        <color indexed="55"/>
      </bottom>
      <diagonal/>
    </border>
    <border>
      <left style="dotted">
        <color theme="0" tint="-0.24994659260841701"/>
      </left>
      <right style="dotted">
        <color theme="0" tint="-0.24994659260841701"/>
      </right>
      <top style="dotted">
        <color theme="0" tint="-0.24994659260841701"/>
      </top>
      <bottom style="dotted">
        <color theme="0" tint="-0.24994659260841701"/>
      </bottom>
      <diagonal/>
    </border>
  </borders>
  <cellStyleXfs count="2">
    <xf numFmtId="0" fontId="0" fillId="0" borderId="0"/>
    <xf numFmtId="0" fontId="2" fillId="0" borderId="0"/>
  </cellStyleXfs>
  <cellXfs count="232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horizontal="right"/>
      <protection hidden="1"/>
    </xf>
    <xf numFmtId="0" fontId="21" fillId="3" borderId="1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" fillId="0" borderId="2" xfId="0" applyFont="1" applyBorder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1" fillId="0" borderId="3" xfId="0" applyFont="1" applyBorder="1" applyProtection="1">
      <protection hidden="1"/>
    </xf>
    <xf numFmtId="0" fontId="24" fillId="0" borderId="4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0" fontId="1" fillId="0" borderId="6" xfId="0" applyFont="1" applyFill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24" fillId="0" borderId="4" xfId="0" applyFont="1" applyBorder="1" applyProtection="1">
      <protection hidden="1"/>
    </xf>
    <xf numFmtId="0" fontId="4" fillId="4" borderId="1" xfId="0" applyFont="1" applyFill="1" applyBorder="1" applyAlignment="1" applyProtection="1">
      <alignment horizontal="center"/>
      <protection hidden="1"/>
    </xf>
    <xf numFmtId="0" fontId="4" fillId="4" borderId="6" xfId="0" applyFont="1" applyFill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wrapText="1"/>
      <protection hidden="1"/>
    </xf>
    <xf numFmtId="0" fontId="23" fillId="0" borderId="0" xfId="0" applyFont="1" applyBorder="1" applyAlignment="1" applyProtection="1">
      <alignment horizontal="right"/>
      <protection hidden="1"/>
    </xf>
    <xf numFmtId="0" fontId="0" fillId="0" borderId="0" xfId="0" applyBorder="1" applyProtection="1"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4" xfId="0" applyFont="1" applyBorder="1" applyProtection="1">
      <protection hidden="1"/>
    </xf>
    <xf numFmtId="0" fontId="8" fillId="0" borderId="0" xfId="0" applyFont="1" applyBorder="1" applyAlignment="1" applyProtection="1">
      <alignment horizontal="left" wrapText="1"/>
      <protection hidden="1"/>
    </xf>
    <xf numFmtId="0" fontId="24" fillId="0" borderId="0" xfId="0" applyFont="1" applyBorder="1" applyAlignment="1" applyProtection="1">
      <alignment horizontal="right"/>
      <protection hidden="1"/>
    </xf>
    <xf numFmtId="0" fontId="24" fillId="0" borderId="0" xfId="0" applyFont="1" applyAlignment="1" applyProtection="1">
      <alignment horizontal="center"/>
      <protection hidden="1"/>
    </xf>
    <xf numFmtId="49" fontId="0" fillId="0" borderId="0" xfId="0" applyNumberFormat="1" applyProtection="1">
      <protection hidden="1"/>
    </xf>
    <xf numFmtId="49" fontId="3" fillId="0" borderId="0" xfId="0" applyNumberFormat="1" applyFont="1" applyProtection="1">
      <protection hidden="1"/>
    </xf>
    <xf numFmtId="0" fontId="2" fillId="0" borderId="0" xfId="0" applyNumberFormat="1" applyFont="1" applyProtection="1">
      <protection hidden="1"/>
    </xf>
    <xf numFmtId="0" fontId="1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25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0" fontId="4" fillId="0" borderId="0" xfId="0" applyFont="1" applyFill="1" applyBorder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1" fillId="5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wrapText="1"/>
      <protection hidden="1"/>
    </xf>
    <xf numFmtId="0" fontId="5" fillId="5" borderId="0" xfId="0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5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" fillId="5" borderId="0" xfId="0" applyFont="1" applyFill="1" applyBorder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15" fillId="0" borderId="0" xfId="1" applyFont="1" applyAlignment="1" applyProtection="1">
      <alignment horizontal="right"/>
      <protection hidden="1"/>
    </xf>
    <xf numFmtId="0" fontId="3" fillId="0" borderId="0" xfId="1" applyFont="1" applyBorder="1" applyAlignment="1" applyProtection="1">
      <alignment horizontal="left"/>
      <protection hidden="1"/>
    </xf>
    <xf numFmtId="0" fontId="2" fillId="2" borderId="0" xfId="1" applyFont="1" applyFill="1" applyAlignment="1" applyProtection="1">
      <alignment horizontal="center"/>
      <protection hidden="1"/>
    </xf>
    <xf numFmtId="0" fontId="2" fillId="2" borderId="0" xfId="1" applyFont="1" applyFill="1" applyProtection="1">
      <protection hidden="1"/>
    </xf>
    <xf numFmtId="0" fontId="2" fillId="2" borderId="0" xfId="1" applyFill="1" applyProtection="1">
      <protection hidden="1"/>
    </xf>
    <xf numFmtId="0" fontId="1" fillId="0" borderId="8" xfId="1" applyFont="1" applyBorder="1" applyAlignment="1" applyProtection="1">
      <alignment horizontal="center"/>
      <protection hidden="1"/>
    </xf>
    <xf numFmtId="0" fontId="1" fillId="0" borderId="8" xfId="1" applyFont="1" applyBorder="1" applyAlignment="1" applyProtection="1">
      <alignment horizontal="right"/>
      <protection hidden="1"/>
    </xf>
    <xf numFmtId="49" fontId="3" fillId="0" borderId="9" xfId="1" applyNumberFormat="1" applyFont="1" applyBorder="1" applyAlignment="1" applyProtection="1">
      <protection hidden="1"/>
    </xf>
    <xf numFmtId="0" fontId="1" fillId="0" borderId="8" xfId="1" applyFont="1" applyBorder="1" applyProtection="1">
      <protection hidden="1"/>
    </xf>
    <xf numFmtId="0" fontId="1" fillId="0" borderId="10" xfId="1" applyFont="1" applyBorder="1" applyProtection="1">
      <protection hidden="1"/>
    </xf>
    <xf numFmtId="0" fontId="17" fillId="2" borderId="7" xfId="1" applyFont="1" applyFill="1" applyBorder="1" applyAlignment="1" applyProtection="1">
      <alignment horizontal="center"/>
      <protection hidden="1"/>
    </xf>
    <xf numFmtId="0" fontId="1" fillId="2" borderId="7" xfId="1" applyFont="1" applyFill="1" applyBorder="1" applyProtection="1">
      <protection hidden="1"/>
    </xf>
    <xf numFmtId="0" fontId="1" fillId="2" borderId="7" xfId="1" applyFont="1" applyFill="1" applyBorder="1" applyAlignment="1" applyProtection="1">
      <alignment horizontal="center"/>
      <protection hidden="1"/>
    </xf>
    <xf numFmtId="49" fontId="3" fillId="0" borderId="7" xfId="1" applyNumberFormat="1" applyFont="1" applyBorder="1" applyProtection="1">
      <protection hidden="1"/>
    </xf>
    <xf numFmtId="0" fontId="1" fillId="0" borderId="10" xfId="1" applyFont="1" applyBorder="1" applyAlignment="1" applyProtection="1">
      <alignment horizontal="center"/>
      <protection hidden="1"/>
    </xf>
    <xf numFmtId="0" fontId="3" fillId="2" borderId="0" xfId="1" applyFont="1" applyFill="1" applyAlignment="1" applyProtection="1">
      <alignment horizontal="center"/>
      <protection hidden="1"/>
    </xf>
    <xf numFmtId="49" fontId="3" fillId="0" borderId="0" xfId="0" applyNumberFormat="1" applyFont="1" applyBorder="1" applyAlignment="1" applyProtection="1">
      <alignment horizontal="center" textRotation="90"/>
      <protection hidden="1"/>
    </xf>
    <xf numFmtId="49" fontId="19" fillId="0" borderId="0" xfId="0" applyNumberFormat="1" applyFont="1" applyBorder="1" applyAlignment="1" applyProtection="1">
      <alignment horizontal="center"/>
      <protection hidden="1"/>
    </xf>
    <xf numFmtId="49" fontId="3" fillId="6" borderId="0" xfId="0" applyNumberFormat="1" applyFont="1" applyFill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Border="1" applyAlignment="1" applyProtection="1">
      <alignment horizontal="left"/>
      <protection hidden="1"/>
    </xf>
    <xf numFmtId="49" fontId="3" fillId="6" borderId="0" xfId="0" applyNumberFormat="1" applyFont="1" applyFill="1" applyProtection="1">
      <protection hidden="1"/>
    </xf>
    <xf numFmtId="0" fontId="3" fillId="0" borderId="0" xfId="0" applyNumberFormat="1" applyFont="1" applyProtection="1">
      <protection hidden="1"/>
    </xf>
    <xf numFmtId="1" fontId="3" fillId="0" borderId="0" xfId="0" applyNumberFormat="1" applyFont="1" applyAlignment="1" applyProtection="1">
      <alignment horizontal="center"/>
      <protection hidden="1"/>
    </xf>
    <xf numFmtId="0" fontId="2" fillId="0" borderId="0" xfId="1" applyFont="1" applyProtection="1">
      <protection hidden="1"/>
    </xf>
    <xf numFmtId="0" fontId="2" fillId="0" borderId="0" xfId="1" applyProtection="1">
      <protection hidden="1"/>
    </xf>
    <xf numFmtId="0" fontId="1" fillId="0" borderId="0" xfId="1" applyFont="1" applyProtection="1">
      <protection hidden="1"/>
    </xf>
    <xf numFmtId="0" fontId="2" fillId="0" borderId="0" xfId="1" applyFill="1" applyProtection="1">
      <protection hidden="1"/>
    </xf>
    <xf numFmtId="49" fontId="2" fillId="0" borderId="0" xfId="1" applyNumberFormat="1" applyFont="1" applyProtection="1">
      <protection hidden="1"/>
    </xf>
    <xf numFmtId="0" fontId="2" fillId="0" borderId="0" xfId="1" applyFont="1" applyFill="1" applyProtection="1">
      <protection hidden="1"/>
    </xf>
    <xf numFmtId="0" fontId="2" fillId="0" borderId="0" xfId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center"/>
      <protection hidden="1"/>
    </xf>
    <xf numFmtId="0" fontId="2" fillId="0" borderId="0" xfId="1" applyAlignment="1" applyProtection="1">
      <alignment horizontal="center"/>
      <protection hidden="1"/>
    </xf>
    <xf numFmtId="164" fontId="16" fillId="0" borderId="11" xfId="1" applyNumberFormat="1" applyFont="1" applyBorder="1" applyAlignment="1" applyProtection="1">
      <alignment horizontal="left"/>
      <protection hidden="1"/>
    </xf>
    <xf numFmtId="0" fontId="4" fillId="4" borderId="1" xfId="0" applyFont="1" applyFill="1" applyBorder="1" applyAlignment="1" applyProtection="1">
      <alignment horizontal="center"/>
      <protection hidden="1"/>
    </xf>
    <xf numFmtId="0" fontId="4" fillId="4" borderId="6" xfId="0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protection hidden="1"/>
    </xf>
    <xf numFmtId="0" fontId="12" fillId="0" borderId="6" xfId="0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protection hidden="1"/>
    </xf>
    <xf numFmtId="49" fontId="4" fillId="4" borderId="7" xfId="0" applyNumberFormat="1" applyFont="1" applyFill="1" applyBorder="1" applyAlignment="1" applyProtection="1">
      <alignment horizontal="center"/>
      <protection hidden="1"/>
    </xf>
    <xf numFmtId="0" fontId="15" fillId="0" borderId="0" xfId="1" applyFont="1" applyProtection="1">
      <protection hidden="1"/>
    </xf>
    <xf numFmtId="49" fontId="13" fillId="0" borderId="13" xfId="0" applyNumberFormat="1" applyFont="1" applyBorder="1" applyAlignment="1" applyProtection="1">
      <alignment horizontal="right"/>
      <protection hidden="1"/>
    </xf>
    <xf numFmtId="1" fontId="13" fillId="0" borderId="0" xfId="0" applyNumberFormat="1" applyFont="1" applyAlignment="1" applyProtection="1">
      <alignment horizontal="center"/>
      <protection hidden="1"/>
    </xf>
    <xf numFmtId="49" fontId="13" fillId="0" borderId="0" xfId="0" applyNumberFormat="1" applyFont="1" applyProtection="1">
      <protection hidden="1"/>
    </xf>
    <xf numFmtId="49" fontId="13" fillId="0" borderId="0" xfId="0" applyNumberFormat="1" applyFont="1" applyAlignment="1" applyProtection="1">
      <alignment horizontal="right"/>
      <protection locked="0" hidden="1"/>
    </xf>
    <xf numFmtId="49" fontId="13" fillId="0" borderId="0" xfId="0" applyNumberFormat="1" applyFont="1" applyAlignment="1" applyProtection="1">
      <alignment horizontal="left"/>
      <protection hidden="1"/>
    </xf>
    <xf numFmtId="49" fontId="13" fillId="0" borderId="0" xfId="0" applyNumberFormat="1" applyFont="1" applyAlignment="1" applyProtection="1">
      <alignment horizontal="center"/>
      <protection hidden="1"/>
    </xf>
    <xf numFmtId="49" fontId="18" fillId="0" borderId="13" xfId="0" applyNumberFormat="1" applyFont="1" applyBorder="1" applyProtection="1">
      <protection hidden="1"/>
    </xf>
    <xf numFmtId="1" fontId="18" fillId="0" borderId="13" xfId="0" applyNumberFormat="1" applyFont="1" applyBorder="1" applyAlignment="1" applyProtection="1">
      <alignment horizontal="center"/>
      <protection hidden="1"/>
    </xf>
    <xf numFmtId="49" fontId="18" fillId="0" borderId="14" xfId="0" applyNumberFormat="1" applyFont="1" applyBorder="1" applyProtection="1">
      <protection hidden="1"/>
    </xf>
    <xf numFmtId="49" fontId="18" fillId="0" borderId="0" xfId="0" applyNumberFormat="1" applyFont="1" applyFill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49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 applyProtection="1">
      <alignment horizontal="center"/>
      <protection locked="0"/>
    </xf>
    <xf numFmtId="49" fontId="18" fillId="0" borderId="0" xfId="0" applyNumberFormat="1" applyFont="1" applyFill="1" applyBorder="1" applyProtection="1">
      <protection locked="0"/>
    </xf>
    <xf numFmtId="49" fontId="18" fillId="0" borderId="0" xfId="0" applyNumberFormat="1" applyFont="1" applyFill="1" applyBorder="1" applyAlignment="1" applyProtection="1">
      <protection locked="0"/>
    </xf>
    <xf numFmtId="0" fontId="18" fillId="0" borderId="0" xfId="0" applyNumberFormat="1" applyFont="1" applyAlignment="1" applyProtection="1">
      <alignment horizontal="center"/>
      <protection locked="0"/>
    </xf>
    <xf numFmtId="49" fontId="18" fillId="0" borderId="0" xfId="0" applyNumberFormat="1" applyFont="1" applyProtection="1">
      <protection locked="0"/>
    </xf>
    <xf numFmtId="49" fontId="18" fillId="0" borderId="0" xfId="0" applyNumberFormat="1" applyFont="1" applyAlignment="1" applyProtection="1">
      <alignment horizontal="center"/>
      <protection locked="0"/>
    </xf>
    <xf numFmtId="49" fontId="18" fillId="0" borderId="13" xfId="0" applyNumberFormat="1" applyFont="1" applyBorder="1" applyAlignment="1" applyProtection="1">
      <alignment horizontal="center"/>
      <protection hidden="1"/>
    </xf>
    <xf numFmtId="0" fontId="18" fillId="0" borderId="0" xfId="0" applyNumberFormat="1" applyFont="1" applyAlignment="1" applyProtection="1">
      <alignment horizontal="center"/>
      <protection hidden="1"/>
    </xf>
    <xf numFmtId="0" fontId="15" fillId="0" borderId="10" xfId="1" applyFont="1" applyFill="1" applyBorder="1" applyAlignment="1" applyProtection="1">
      <alignment horizontal="center"/>
      <protection hidden="1"/>
    </xf>
    <xf numFmtId="0" fontId="18" fillId="0" borderId="10" xfId="1" applyFont="1" applyFill="1" applyBorder="1" applyAlignment="1" applyProtection="1">
      <alignment horizontal="center"/>
      <protection hidden="1"/>
    </xf>
    <xf numFmtId="0" fontId="15" fillId="0" borderId="10" xfId="1" applyFont="1" applyFill="1" applyBorder="1" applyProtection="1">
      <protection hidden="1"/>
    </xf>
    <xf numFmtId="0" fontId="20" fillId="0" borderId="10" xfId="1" applyFont="1" applyFill="1" applyBorder="1" applyProtection="1">
      <protection hidden="1"/>
    </xf>
    <xf numFmtId="0" fontId="15" fillId="0" borderId="15" xfId="1" applyFont="1" applyFill="1" applyBorder="1" applyProtection="1">
      <protection hidden="1"/>
    </xf>
    <xf numFmtId="0" fontId="15" fillId="0" borderId="16" xfId="1" applyFont="1" applyFill="1" applyBorder="1" applyAlignment="1" applyProtection="1">
      <protection hidden="1"/>
    </xf>
    <xf numFmtId="0" fontId="15" fillId="0" borderId="29" xfId="0" applyFont="1" applyBorder="1" applyAlignment="1" applyProtection="1">
      <protection hidden="1"/>
    </xf>
    <xf numFmtId="0" fontId="15" fillId="0" borderId="30" xfId="1" applyFont="1" applyFill="1" applyBorder="1" applyAlignment="1" applyProtection="1">
      <alignment horizontal="center"/>
      <protection hidden="1"/>
    </xf>
    <xf numFmtId="0" fontId="15" fillId="0" borderId="17" xfId="1" applyFont="1" applyFill="1" applyBorder="1" applyAlignment="1" applyProtection="1">
      <protection hidden="1"/>
    </xf>
    <xf numFmtId="0" fontId="15" fillId="0" borderId="0" xfId="1" applyFont="1" applyProtection="1">
      <protection locked="0"/>
    </xf>
    <xf numFmtId="0" fontId="15" fillId="0" borderId="10" xfId="1" applyFont="1" applyFill="1" applyBorder="1" applyAlignment="1" applyProtection="1">
      <alignment horizontal="center"/>
      <protection locked="0"/>
    </xf>
    <xf numFmtId="0" fontId="18" fillId="0" borderId="10" xfId="1" applyFont="1" applyFill="1" applyBorder="1" applyAlignment="1" applyProtection="1">
      <alignment horizontal="center"/>
      <protection locked="0"/>
    </xf>
    <xf numFmtId="0" fontId="15" fillId="0" borderId="10" xfId="1" applyFont="1" applyFill="1" applyBorder="1" applyProtection="1">
      <protection locked="0"/>
    </xf>
    <xf numFmtId="0" fontId="20" fillId="0" borderId="10" xfId="1" applyFont="1" applyFill="1" applyBorder="1" applyProtection="1">
      <protection locked="0"/>
    </xf>
    <xf numFmtId="0" fontId="15" fillId="0" borderId="15" xfId="1" applyFont="1" applyFill="1" applyBorder="1" applyProtection="1">
      <protection locked="0"/>
    </xf>
    <xf numFmtId="0" fontId="15" fillId="0" borderId="16" xfId="1" applyFont="1" applyFill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1" applyFont="1" applyFill="1" applyBorder="1" applyAlignment="1" applyProtection="1">
      <alignment horizontal="center"/>
      <protection locked="0"/>
    </xf>
    <xf numFmtId="0" fontId="15" fillId="0" borderId="17" xfId="1" applyFont="1" applyFill="1" applyBorder="1" applyAlignme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49" fontId="18" fillId="0" borderId="0" xfId="1" applyNumberFormat="1" applyFont="1" applyFill="1" applyProtection="1">
      <protection locked="0"/>
    </xf>
    <xf numFmtId="49" fontId="18" fillId="0" borderId="0" xfId="1" applyNumberFormat="1" applyFont="1" applyFill="1" applyAlignment="1" applyProtection="1">
      <alignment horizontal="center"/>
      <protection locked="0"/>
    </xf>
    <xf numFmtId="0" fontId="24" fillId="0" borderId="4" xfId="0" applyFont="1" applyBorder="1" applyAlignment="1" applyProtection="1">
      <alignment horizontal="center"/>
      <protection locked="0"/>
    </xf>
    <xf numFmtId="0" fontId="24" fillId="0" borderId="4" xfId="0" applyFont="1" applyBorder="1" applyProtection="1">
      <protection locked="0"/>
    </xf>
    <xf numFmtId="0" fontId="24" fillId="0" borderId="0" xfId="0" applyFont="1" applyProtection="1">
      <protection locked="0"/>
    </xf>
    <xf numFmtId="0" fontId="3" fillId="0" borderId="0" xfId="1" applyFont="1" applyAlignment="1" applyProtection="1">
      <alignment horizontal="center"/>
      <protection hidden="1"/>
    </xf>
    <xf numFmtId="165" fontId="3" fillId="0" borderId="0" xfId="1" applyNumberFormat="1" applyFont="1" applyBorder="1" applyAlignment="1" applyProtection="1">
      <alignment horizontal="left"/>
      <protection hidden="1"/>
    </xf>
    <xf numFmtId="0" fontId="3" fillId="7" borderId="18" xfId="1" applyFont="1" applyFill="1" applyBorder="1" applyAlignment="1" applyProtection="1">
      <alignment horizontal="center" textRotation="90"/>
      <protection hidden="1"/>
    </xf>
    <xf numFmtId="0" fontId="3" fillId="7" borderId="19" xfId="1" applyFont="1" applyFill="1" applyBorder="1" applyAlignment="1" applyProtection="1">
      <alignment horizontal="center" textRotation="90"/>
      <protection hidden="1"/>
    </xf>
    <xf numFmtId="0" fontId="3" fillId="7" borderId="12" xfId="1" applyFont="1" applyFill="1" applyBorder="1" applyAlignment="1" applyProtection="1">
      <alignment horizontal="center" textRotation="90"/>
      <protection hidden="1"/>
    </xf>
    <xf numFmtId="49" fontId="3" fillId="0" borderId="20" xfId="1" applyNumberFormat="1" applyFont="1" applyBorder="1" applyAlignment="1" applyProtection="1">
      <alignment horizontal="left"/>
      <protection hidden="1"/>
    </xf>
    <xf numFmtId="0" fontId="3" fillId="0" borderId="5" xfId="1" applyFont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2" fillId="0" borderId="0" xfId="0" applyFont="1" applyBorder="1" applyProtection="1">
      <protection hidden="1"/>
    </xf>
    <xf numFmtId="14" fontId="4" fillId="4" borderId="2" xfId="0" applyNumberFormat="1" applyFont="1" applyFill="1" applyBorder="1" applyAlignment="1" applyProtection="1">
      <alignment horizontal="center"/>
      <protection hidden="1"/>
    </xf>
    <xf numFmtId="0" fontId="4" fillId="4" borderId="5" xfId="0" applyFont="1" applyFill="1" applyBorder="1" applyAlignment="1" applyProtection="1">
      <alignment horizontal="center"/>
      <protection hidden="1"/>
    </xf>
    <xf numFmtId="49" fontId="4" fillId="4" borderId="2" xfId="0" applyNumberFormat="1" applyFont="1" applyFill="1" applyBorder="1" applyAlignment="1" applyProtection="1">
      <alignment horizontal="center"/>
      <protection hidden="1"/>
    </xf>
    <xf numFmtId="0" fontId="4" fillId="4" borderId="7" xfId="0" applyFont="1" applyFill="1" applyBorder="1" applyAlignment="1" applyProtection="1">
      <alignment horizont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3" fillId="0" borderId="7" xfId="0" applyFont="1" applyBorder="1" applyAlignment="1" applyProtection="1">
      <alignment horizontal="right"/>
      <protection hidden="1"/>
    </xf>
    <xf numFmtId="0" fontId="3" fillId="4" borderId="7" xfId="0" applyNumberFormat="1" applyFont="1" applyFill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49" fontId="13" fillId="0" borderId="0" xfId="0" applyNumberFormat="1" applyFont="1" applyAlignment="1" applyProtection="1">
      <alignment horizontal="center" textRotation="90"/>
      <protection hidden="1"/>
    </xf>
    <xf numFmtId="0" fontId="13" fillId="0" borderId="21" xfId="0" applyNumberFormat="1" applyFont="1" applyBorder="1" applyAlignment="1" applyProtection="1">
      <alignment horizontal="center"/>
      <protection hidden="1"/>
    </xf>
    <xf numFmtId="49" fontId="13" fillId="0" borderId="13" xfId="0" applyNumberFormat="1" applyFont="1" applyBorder="1" applyAlignment="1" applyProtection="1">
      <alignment horizontal="center"/>
      <protection locked="0"/>
    </xf>
    <xf numFmtId="49" fontId="13" fillId="0" borderId="13" xfId="0" applyNumberFormat="1" applyFont="1" applyBorder="1" applyAlignment="1" applyProtection="1">
      <alignment horizontal="left"/>
      <protection locked="0"/>
    </xf>
    <xf numFmtId="14" fontId="13" fillId="0" borderId="13" xfId="0" applyNumberFormat="1" applyFont="1" applyBorder="1" applyAlignment="1" applyProtection="1">
      <alignment horizontal="left"/>
      <protection locked="0"/>
    </xf>
    <xf numFmtId="1" fontId="13" fillId="0" borderId="0" xfId="0" applyNumberFormat="1" applyFont="1" applyBorder="1" applyAlignment="1" applyProtection="1">
      <alignment horizontal="right"/>
      <protection hidden="1"/>
    </xf>
    <xf numFmtId="1" fontId="13" fillId="0" borderId="22" xfId="0" applyNumberFormat="1" applyFont="1" applyBorder="1" applyAlignment="1" applyProtection="1">
      <alignment horizontal="right"/>
      <protection hidden="1"/>
    </xf>
    <xf numFmtId="49" fontId="3" fillId="0" borderId="23" xfId="0" applyNumberFormat="1" applyFont="1" applyBorder="1" applyAlignment="1" applyProtection="1">
      <alignment horizontal="center" textRotation="90"/>
      <protection hidden="1"/>
    </xf>
    <xf numFmtId="49" fontId="3" fillId="0" borderId="24" xfId="0" applyNumberFormat="1" applyFont="1" applyBorder="1" applyAlignment="1" applyProtection="1">
      <alignment horizontal="center" textRotation="90"/>
      <protection hidden="1"/>
    </xf>
    <xf numFmtId="49" fontId="3" fillId="0" borderId="25" xfId="0" applyNumberFormat="1" applyFont="1" applyBorder="1" applyAlignment="1" applyProtection="1">
      <alignment horizontal="center" textRotation="90"/>
      <protection hidden="1"/>
    </xf>
    <xf numFmtId="49" fontId="13" fillId="0" borderId="14" xfId="0" applyNumberFormat="1" applyFont="1" applyBorder="1" applyAlignment="1" applyProtection="1">
      <alignment horizontal="left"/>
      <protection locked="0"/>
    </xf>
    <xf numFmtId="49" fontId="13" fillId="0" borderId="21" xfId="0" applyNumberFormat="1" applyFont="1" applyBorder="1" applyAlignment="1" applyProtection="1">
      <alignment horizontal="left"/>
      <protection locked="0"/>
    </xf>
    <xf numFmtId="49" fontId="13" fillId="0" borderId="26" xfId="0" applyNumberFormat="1" applyFont="1" applyBorder="1" applyAlignment="1" applyProtection="1">
      <alignment horizontal="left"/>
      <protection locked="0"/>
    </xf>
    <xf numFmtId="49" fontId="13" fillId="0" borderId="0" xfId="0" applyNumberFormat="1" applyFont="1" applyBorder="1" applyAlignment="1" applyProtection="1">
      <alignment horizontal="left"/>
      <protection hidden="1"/>
    </xf>
    <xf numFmtId="49" fontId="13" fillId="0" borderId="0" xfId="0" applyNumberFormat="1" applyFont="1" applyAlignment="1" applyProtection="1">
      <alignment horizontal="left"/>
      <protection hidden="1"/>
    </xf>
    <xf numFmtId="49" fontId="13" fillId="0" borderId="0" xfId="0" applyNumberFormat="1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" fillId="0" borderId="6" xfId="0" applyFont="1" applyFill="1" applyBorder="1" applyAlignment="1" applyProtection="1">
      <alignment horizontal="center"/>
      <protection hidden="1"/>
    </xf>
    <xf numFmtId="0" fontId="8" fillId="0" borderId="2" xfId="0" applyFont="1" applyBorder="1" applyAlignment="1" applyProtection="1">
      <alignment horizontal="left" vertical="center" wrapText="1"/>
      <protection hidden="1"/>
    </xf>
    <xf numFmtId="0" fontId="8" fillId="0" borderId="7" xfId="0" applyFont="1" applyBorder="1" applyAlignment="1" applyProtection="1">
      <alignment horizontal="left" vertical="center"/>
      <protection hidden="1"/>
    </xf>
    <xf numFmtId="0" fontId="8" fillId="0" borderId="3" xfId="0" applyFont="1" applyBorder="1" applyAlignment="1" applyProtection="1">
      <alignment horizontal="left" vertical="center"/>
      <protection hidden="1"/>
    </xf>
    <xf numFmtId="0" fontId="8" fillId="0" borderId="1" xfId="0" applyFont="1" applyBorder="1" applyAlignment="1" applyProtection="1">
      <alignment horizontal="left" vertical="center"/>
      <protection hidden="1"/>
    </xf>
    <xf numFmtId="0" fontId="8" fillId="0" borderId="27" xfId="0" applyFont="1" applyBorder="1" applyAlignment="1" applyProtection="1">
      <alignment horizontal="left" vertical="center" wrapText="1"/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14" fontId="4" fillId="4" borderId="3" xfId="0" applyNumberFormat="1" applyFont="1" applyFill="1" applyBorder="1" applyAlignment="1" applyProtection="1">
      <alignment horizontal="center"/>
      <protection locked="0" hidden="1"/>
    </xf>
    <xf numFmtId="0" fontId="4" fillId="4" borderId="3" xfId="0" applyFont="1" applyFill="1" applyBorder="1" applyAlignment="1" applyProtection="1">
      <alignment horizontal="center"/>
      <protection locked="0" hidden="1"/>
    </xf>
    <xf numFmtId="0" fontId="9" fillId="4" borderId="3" xfId="0" applyFont="1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left"/>
      <protection hidden="1"/>
    </xf>
    <xf numFmtId="0" fontId="0" fillId="4" borderId="1" xfId="0" applyFill="1" applyBorder="1" applyAlignment="1" applyProtection="1">
      <alignment horizontal="left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4" fillId="4" borderId="6" xfId="0" applyFont="1" applyFill="1" applyBorder="1" applyAlignment="1" applyProtection="1">
      <alignment horizontal="center"/>
      <protection hidden="1"/>
    </xf>
    <xf numFmtId="14" fontId="3" fillId="4" borderId="2" xfId="0" applyNumberFormat="1" applyFont="1" applyFill="1" applyBorder="1" applyAlignment="1" applyProtection="1">
      <alignment horizontal="center"/>
      <protection hidden="1"/>
    </xf>
    <xf numFmtId="14" fontId="3" fillId="4" borderId="5" xfId="0" applyNumberFormat="1" applyFont="1" applyFill="1" applyBorder="1" applyAlignment="1" applyProtection="1">
      <alignment horizontal="center"/>
      <protection hidden="1"/>
    </xf>
    <xf numFmtId="49" fontId="3" fillId="4" borderId="2" xfId="0" applyNumberFormat="1" applyFont="1" applyFill="1" applyBorder="1" applyAlignment="1" applyProtection="1">
      <alignment horizontal="center"/>
      <protection hidden="1"/>
    </xf>
    <xf numFmtId="0" fontId="3" fillId="4" borderId="7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right"/>
      <protection hidden="1"/>
    </xf>
    <xf numFmtId="166" fontId="3" fillId="4" borderId="7" xfId="0" applyNumberFormat="1" applyFont="1" applyFill="1" applyBorder="1" applyAlignment="1" applyProtection="1">
      <alignment horizontal="left"/>
      <protection hidden="1"/>
    </xf>
    <xf numFmtId="0" fontId="21" fillId="3" borderId="27" xfId="0" applyFont="1" applyFill="1" applyBorder="1" applyAlignment="1" applyProtection="1">
      <alignment horizontal="center"/>
      <protection hidden="1"/>
    </xf>
    <xf numFmtId="0" fontId="21" fillId="3" borderId="3" xfId="0" applyFont="1" applyFill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right"/>
      <protection hidden="1"/>
    </xf>
    <xf numFmtId="49" fontId="4" fillId="4" borderId="7" xfId="0" applyNumberFormat="1" applyFont="1" applyFill="1" applyBorder="1" applyAlignment="1" applyProtection="1">
      <alignment horizontal="center"/>
      <protection hidden="1"/>
    </xf>
    <xf numFmtId="0" fontId="4" fillId="4" borderId="7" xfId="0" applyNumberFormat="1" applyFont="1" applyFill="1" applyBorder="1" applyAlignment="1" applyProtection="1">
      <alignment horizontal="center"/>
      <protection hidden="1"/>
    </xf>
    <xf numFmtId="0" fontId="4" fillId="4" borderId="5" xfId="0" applyNumberFormat="1" applyFont="1" applyFill="1" applyBorder="1" applyAlignment="1" applyProtection="1">
      <alignment horizontal="center"/>
      <protection hidden="1"/>
    </xf>
    <xf numFmtId="0" fontId="25" fillId="3" borderId="0" xfId="0" applyFont="1" applyFill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right"/>
      <protection hidden="1"/>
    </xf>
    <xf numFmtId="0" fontId="4" fillId="4" borderId="27" xfId="0" applyFont="1" applyFill="1" applyBorder="1" applyAlignment="1" applyProtection="1">
      <alignment horizontal="center"/>
      <protection hidden="1"/>
    </xf>
    <xf numFmtId="0" fontId="4" fillId="4" borderId="3" xfId="0" applyFont="1" applyFill="1" applyBorder="1" applyAlignment="1" applyProtection="1">
      <alignment horizontal="center"/>
      <protection hidden="1"/>
    </xf>
    <xf numFmtId="0" fontId="4" fillId="4" borderId="1" xfId="0" applyFont="1" applyFill="1" applyBorder="1" applyAlignment="1" applyProtection="1">
      <alignment horizontal="center"/>
      <protection hidden="1"/>
    </xf>
    <xf numFmtId="14" fontId="4" fillId="4" borderId="7" xfId="0" applyNumberFormat="1" applyFont="1" applyFill="1" applyBorder="1" applyAlignment="1" applyProtection="1">
      <alignment horizontal="center"/>
      <protection hidden="1"/>
    </xf>
    <xf numFmtId="0" fontId="1" fillId="0" borderId="27" xfId="0" applyFont="1" applyFill="1" applyBorder="1" applyAlignment="1" applyProtection="1">
      <alignment horizontal="center"/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1" fillId="0" borderId="1" xfId="0" applyFont="1" applyFill="1" applyBorder="1" applyAlignment="1" applyProtection="1">
      <alignment horizontal="center"/>
      <protection hidden="1"/>
    </xf>
    <xf numFmtId="0" fontId="1" fillId="0" borderId="27" xfId="0" applyFont="1" applyBorder="1" applyAlignment="1" applyProtection="1">
      <alignment horizontal="center"/>
      <protection hidden="1"/>
    </xf>
    <xf numFmtId="0" fontId="1" fillId="0" borderId="28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left"/>
      <protection hidden="1"/>
    </xf>
  </cellXfs>
  <cellStyles count="2">
    <cellStyle name="Standard" xfId="0" builtinId="0"/>
    <cellStyle name="Standard 2" xfId="1"/>
  </cellStyles>
  <dxfs count="6"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Radio" checked="Checked" firstButton="1" fmlaLink="$O$1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38100</xdr:rowOff>
    </xdr:from>
    <xdr:to>
      <xdr:col>8</xdr:col>
      <xdr:colOff>228600</xdr:colOff>
      <xdr:row>4</xdr:row>
      <xdr:rowOff>0</xdr:rowOff>
    </xdr:to>
    <xdr:pic>
      <xdr:nvPicPr>
        <xdr:cNvPr id="28063" name="Grafik 4" descr="IRJGV EHU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52800" y="38100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571500</xdr:colOff>
      <xdr:row>0</xdr:row>
      <xdr:rowOff>76200</xdr:rowOff>
    </xdr:from>
    <xdr:to>
      <xdr:col>17</xdr:col>
      <xdr:colOff>561975</xdr:colOff>
      <xdr:row>3</xdr:row>
      <xdr:rowOff>38100</xdr:rowOff>
    </xdr:to>
    <xdr:pic>
      <xdr:nvPicPr>
        <xdr:cNvPr id="28064" name="Grafik 2" descr="agilitysymbol emai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76200"/>
          <a:ext cx="6762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10</xdr:col>
      <xdr:colOff>19050</xdr:colOff>
      <xdr:row>34</xdr:row>
      <xdr:rowOff>57150</xdr:rowOff>
    </xdr:to>
    <xdr:pic>
      <xdr:nvPicPr>
        <xdr:cNvPr id="28065" name="Grafik 8" descr="Text Teinahmebedingung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276600"/>
          <a:ext cx="450532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123825</xdr:colOff>
      <xdr:row>17</xdr:row>
      <xdr:rowOff>123825</xdr:rowOff>
    </xdr:from>
    <xdr:to>
      <xdr:col>17</xdr:col>
      <xdr:colOff>609600</xdr:colOff>
      <xdr:row>34</xdr:row>
      <xdr:rowOff>114300</xdr:rowOff>
    </xdr:to>
    <xdr:pic>
      <xdr:nvPicPr>
        <xdr:cNvPr id="28066" name="Grafik 10" descr="Text Personendaten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10100" y="3200400"/>
          <a:ext cx="4333875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200025</xdr:colOff>
      <xdr:row>11</xdr:row>
      <xdr:rowOff>47625</xdr:rowOff>
    </xdr:from>
    <xdr:to>
      <xdr:col>15</xdr:col>
      <xdr:colOff>28575</xdr:colOff>
      <xdr:row>14</xdr:row>
      <xdr:rowOff>133350</xdr:rowOff>
    </xdr:to>
    <xdr:pic>
      <xdr:nvPicPr>
        <xdr:cNvPr id="28067" name="Grafik 4" descr="IRJGV EHU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48475" y="1962150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781050</xdr:colOff>
          <xdr:row>0</xdr:row>
          <xdr:rowOff>0</xdr:rowOff>
        </xdr:from>
        <xdr:to>
          <xdr:col>5</xdr:col>
          <xdr:colOff>1676400</xdr:colOff>
          <xdr:row>1</xdr:row>
          <xdr:rowOff>57150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Mail senden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0</xdr:rowOff>
        </xdr:from>
        <xdr:to>
          <xdr:col>6</xdr:col>
          <xdr:colOff>904875</xdr:colOff>
          <xdr:row>1</xdr:row>
          <xdr:rowOff>57150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Sortieren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76200</xdr:colOff>
          <xdr:row>0</xdr:row>
          <xdr:rowOff>28575</xdr:rowOff>
        </xdr:from>
        <xdr:to>
          <xdr:col>7</xdr:col>
          <xdr:colOff>409575</xdr:colOff>
          <xdr:row>1</xdr:row>
          <xdr:rowOff>85725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Drucken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57150</xdr:colOff>
          <xdr:row>1</xdr:row>
          <xdr:rowOff>142875</xdr:rowOff>
        </xdr:from>
        <xdr:to>
          <xdr:col>7</xdr:col>
          <xdr:colOff>400050</xdr:colOff>
          <xdr:row>3</xdr:row>
          <xdr:rowOff>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Sortieren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1571625</xdr:colOff>
          <xdr:row>0</xdr:row>
          <xdr:rowOff>9525</xdr:rowOff>
        </xdr:from>
        <xdr:to>
          <xdr:col>14</xdr:col>
          <xdr:colOff>1876425</xdr:colOff>
          <xdr:row>1</xdr:row>
          <xdr:rowOff>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1571625</xdr:colOff>
          <xdr:row>1</xdr:row>
          <xdr:rowOff>28575</xdr:rowOff>
        </xdr:from>
        <xdr:to>
          <xdr:col>14</xdr:col>
          <xdr:colOff>1876425</xdr:colOff>
          <xdr:row>2</xdr:row>
          <xdr:rowOff>0</xdr:rowOff>
        </xdr:to>
        <xdr:sp macro="" textlink="">
          <xdr:nvSpPr>
            <xdr:cNvPr id="2059" name="Option Butto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1571625</xdr:colOff>
          <xdr:row>2</xdr:row>
          <xdr:rowOff>28575</xdr:rowOff>
        </xdr:from>
        <xdr:to>
          <xdr:col>14</xdr:col>
          <xdr:colOff>1876425</xdr:colOff>
          <xdr:row>3</xdr:row>
          <xdr:rowOff>0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0</xdr:row>
      <xdr:rowOff>38100</xdr:rowOff>
    </xdr:from>
    <xdr:to>
      <xdr:col>9</xdr:col>
      <xdr:colOff>228600</xdr:colOff>
      <xdr:row>4</xdr:row>
      <xdr:rowOff>0</xdr:rowOff>
    </xdr:to>
    <xdr:pic>
      <xdr:nvPicPr>
        <xdr:cNvPr id="1685" name="Grafik 4" descr="IRJGV EHU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3775" y="38100"/>
          <a:ext cx="619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47625</xdr:colOff>
      <xdr:row>0</xdr:row>
      <xdr:rowOff>76200</xdr:rowOff>
    </xdr:from>
    <xdr:to>
      <xdr:col>18</xdr:col>
      <xdr:colOff>561975</xdr:colOff>
      <xdr:row>2</xdr:row>
      <xdr:rowOff>123825</xdr:rowOff>
    </xdr:to>
    <xdr:pic>
      <xdr:nvPicPr>
        <xdr:cNvPr id="1686" name="Grafik 2" descr="agilitysymbol emai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76200"/>
          <a:ext cx="5143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O82"/>
  <sheetViews>
    <sheetView view="pageLayout" zoomScaleNormal="100" zoomScaleSheetLayoutView="69" workbookViewId="0">
      <selection activeCell="A6" sqref="A6"/>
    </sheetView>
  </sheetViews>
  <sheetFormatPr baseColWidth="10" defaultRowHeight="12.75" x14ac:dyDescent="0.2"/>
  <cols>
    <col min="1" max="1" width="3" style="85" customWidth="1"/>
    <col min="2" max="3" width="3.83203125" style="85" hidden="1" customWidth="1"/>
    <col min="4" max="4" width="6.1640625" style="91" customWidth="1"/>
    <col min="5" max="5" width="8" style="92" customWidth="1"/>
    <col min="6" max="6" width="27.6640625" style="85" customWidth="1"/>
    <col min="7" max="7" width="23" style="86" customWidth="1"/>
    <col min="8" max="8" width="23.83203125" style="85" customWidth="1"/>
    <col min="9" max="9" width="18.33203125" style="85" customWidth="1"/>
    <col min="10" max="10" width="26.33203125" style="85" customWidth="1"/>
    <col min="11" max="11" width="36" style="86" customWidth="1"/>
    <col min="12" max="12" width="3.5" style="93" customWidth="1"/>
    <col min="13" max="13" width="6.6640625" style="86" customWidth="1"/>
    <col min="14" max="14" width="4.33203125" style="86" customWidth="1"/>
    <col min="15" max="16384" width="12" style="85"/>
  </cols>
  <sheetData>
    <row r="1" spans="1:15" ht="12.75" customHeight="1" x14ac:dyDescent="0.2">
      <c r="A1" s="150" t="s">
        <v>54</v>
      </c>
      <c r="B1" s="150"/>
      <c r="C1" s="150"/>
      <c r="D1" s="150"/>
      <c r="E1" s="150"/>
      <c r="F1" s="150"/>
      <c r="G1" s="61" t="s">
        <v>55</v>
      </c>
      <c r="H1" s="151" t="s">
        <v>66</v>
      </c>
      <c r="I1" s="151"/>
      <c r="J1" s="62" t="s">
        <v>56</v>
      </c>
      <c r="K1" s="74" t="s">
        <v>79</v>
      </c>
      <c r="L1" s="152" t="s">
        <v>62</v>
      </c>
    </row>
    <row r="2" spans="1:15" ht="6" customHeight="1" x14ac:dyDescent="0.2">
      <c r="A2" s="63"/>
      <c r="D2" s="63"/>
      <c r="E2" s="76"/>
      <c r="F2" s="64"/>
      <c r="G2" s="65"/>
      <c r="H2" s="64"/>
      <c r="I2" s="64"/>
      <c r="J2" s="64"/>
      <c r="K2" s="65"/>
      <c r="L2" s="153"/>
    </row>
    <row r="3" spans="1:15" x14ac:dyDescent="0.2">
      <c r="A3" s="87" t="s">
        <v>73</v>
      </c>
      <c r="D3" s="66" t="s">
        <v>71</v>
      </c>
      <c r="E3" s="75" t="s">
        <v>64</v>
      </c>
      <c r="F3" s="94">
        <v>43583</v>
      </c>
      <c r="G3" s="67" t="s">
        <v>57</v>
      </c>
      <c r="H3" s="68" t="s">
        <v>99</v>
      </c>
      <c r="I3" s="67" t="s">
        <v>78</v>
      </c>
      <c r="J3" s="155" t="s">
        <v>81</v>
      </c>
      <c r="K3" s="156"/>
      <c r="L3" s="153"/>
      <c r="O3" s="89"/>
    </row>
    <row r="4" spans="1:15" s="87" customFormat="1" ht="11.25" x14ac:dyDescent="0.2">
      <c r="A4" s="69" t="s">
        <v>72</v>
      </c>
      <c r="D4" s="66" t="s">
        <v>0</v>
      </c>
      <c r="E4" s="75" t="s">
        <v>63</v>
      </c>
      <c r="F4" s="70" t="s">
        <v>58</v>
      </c>
      <c r="G4" s="69" t="s">
        <v>59</v>
      </c>
      <c r="H4" s="70" t="s">
        <v>60</v>
      </c>
      <c r="I4" s="70" t="s">
        <v>3</v>
      </c>
      <c r="J4" s="70" t="s">
        <v>75</v>
      </c>
      <c r="K4" s="70" t="s">
        <v>74</v>
      </c>
      <c r="L4" s="153"/>
    </row>
    <row r="5" spans="1:15" x14ac:dyDescent="0.2">
      <c r="A5" s="71"/>
      <c r="B5" s="85" t="s">
        <v>61</v>
      </c>
      <c r="D5" s="71"/>
      <c r="E5" s="71"/>
      <c r="F5" s="72"/>
      <c r="G5" s="72"/>
      <c r="H5" s="72"/>
      <c r="I5" s="72"/>
      <c r="J5" s="73"/>
      <c r="K5" s="73"/>
      <c r="L5" s="154"/>
      <c r="M5" s="88"/>
    </row>
    <row r="6" spans="1:15" x14ac:dyDescent="0.2">
      <c r="A6" s="133">
        <v>1</v>
      </c>
      <c r="B6" s="133">
        <v>1</v>
      </c>
      <c r="C6" s="133">
        <v>1</v>
      </c>
      <c r="D6" s="134" t="s">
        <v>1</v>
      </c>
      <c r="E6" s="135" t="s">
        <v>80</v>
      </c>
      <c r="F6" s="136" t="s">
        <v>84</v>
      </c>
      <c r="G6" s="137" t="s">
        <v>85</v>
      </c>
      <c r="H6" s="136" t="s">
        <v>86</v>
      </c>
      <c r="I6" s="138" t="s">
        <v>52</v>
      </c>
      <c r="J6" s="139" t="s">
        <v>80</v>
      </c>
      <c r="K6" s="140" t="s">
        <v>80</v>
      </c>
      <c r="L6" s="141" t="s">
        <v>80</v>
      </c>
      <c r="N6" s="85"/>
    </row>
    <row r="7" spans="1:15" x14ac:dyDescent="0.2">
      <c r="A7" s="133">
        <v>2</v>
      </c>
      <c r="B7" s="133">
        <v>2</v>
      </c>
      <c r="C7" s="133">
        <v>1</v>
      </c>
      <c r="D7" s="134" t="s">
        <v>1</v>
      </c>
      <c r="E7" s="135" t="s">
        <v>80</v>
      </c>
      <c r="F7" s="136" t="s">
        <v>84</v>
      </c>
      <c r="G7" s="137" t="s">
        <v>87</v>
      </c>
      <c r="H7" s="136" t="s">
        <v>86</v>
      </c>
      <c r="I7" s="138" t="s">
        <v>52</v>
      </c>
      <c r="J7" s="142" t="s">
        <v>80</v>
      </c>
      <c r="K7" s="140" t="s">
        <v>80</v>
      </c>
      <c r="L7" s="141" t="s">
        <v>80</v>
      </c>
      <c r="N7" s="85"/>
    </row>
    <row r="8" spans="1:15" x14ac:dyDescent="0.2">
      <c r="A8" s="133">
        <v>3</v>
      </c>
      <c r="B8" s="133">
        <v>3</v>
      </c>
      <c r="C8" s="133">
        <v>1</v>
      </c>
      <c r="D8" s="134" t="s">
        <v>1</v>
      </c>
      <c r="E8" s="135" t="s">
        <v>80</v>
      </c>
      <c r="F8" s="136" t="s">
        <v>91</v>
      </c>
      <c r="G8" s="137" t="s">
        <v>92</v>
      </c>
      <c r="H8" s="136" t="s">
        <v>93</v>
      </c>
      <c r="I8" s="138" t="s">
        <v>52</v>
      </c>
      <c r="J8" s="142" t="s">
        <v>80</v>
      </c>
      <c r="K8" s="140" t="s">
        <v>80</v>
      </c>
      <c r="L8" s="141" t="s">
        <v>80</v>
      </c>
      <c r="N8" s="85"/>
    </row>
    <row r="9" spans="1:15" x14ac:dyDescent="0.2">
      <c r="A9" s="133">
        <v>4</v>
      </c>
      <c r="B9" s="133">
        <v>4</v>
      </c>
      <c r="C9" s="133">
        <v>1</v>
      </c>
      <c r="D9" s="134" t="s">
        <v>1</v>
      </c>
      <c r="E9" s="135" t="s">
        <v>80</v>
      </c>
      <c r="F9" s="136" t="s">
        <v>88</v>
      </c>
      <c r="G9" s="137" t="s">
        <v>89</v>
      </c>
      <c r="H9" s="136" t="s">
        <v>90</v>
      </c>
      <c r="I9" s="138" t="s">
        <v>52</v>
      </c>
      <c r="J9" s="142" t="s">
        <v>80</v>
      </c>
      <c r="K9" s="140" t="s">
        <v>80</v>
      </c>
      <c r="L9" s="141" t="s">
        <v>80</v>
      </c>
      <c r="N9" s="87"/>
      <c r="O9" s="89"/>
    </row>
    <row r="10" spans="1:15" x14ac:dyDescent="0.2">
      <c r="A10" s="133">
        <v>5</v>
      </c>
      <c r="B10" s="133">
        <v>5</v>
      </c>
      <c r="C10" s="133">
        <v>1</v>
      </c>
      <c r="D10" s="134" t="s">
        <v>1</v>
      </c>
      <c r="E10" s="135" t="s">
        <v>80</v>
      </c>
      <c r="F10" s="136" t="s">
        <v>94</v>
      </c>
      <c r="G10" s="137" t="s">
        <v>95</v>
      </c>
      <c r="H10" s="136" t="s">
        <v>96</v>
      </c>
      <c r="I10" s="138" t="s">
        <v>52</v>
      </c>
      <c r="J10" s="142" t="s">
        <v>80</v>
      </c>
      <c r="K10" s="140" t="s">
        <v>80</v>
      </c>
      <c r="L10" s="141" t="s">
        <v>80</v>
      </c>
      <c r="N10" s="85"/>
    </row>
    <row r="11" spans="1:15" x14ac:dyDescent="0.2">
      <c r="A11" s="133">
        <v>6</v>
      </c>
      <c r="B11" s="133">
        <v>6</v>
      </c>
      <c r="C11" s="133">
        <v>1</v>
      </c>
      <c r="D11" s="134" t="s">
        <v>1</v>
      </c>
      <c r="E11" s="135" t="s">
        <v>80</v>
      </c>
      <c r="F11" s="136" t="s">
        <v>94</v>
      </c>
      <c r="G11" s="137" t="s">
        <v>97</v>
      </c>
      <c r="H11" s="136" t="s">
        <v>98</v>
      </c>
      <c r="I11" s="138" t="s">
        <v>52</v>
      </c>
      <c r="J11" s="142" t="s">
        <v>80</v>
      </c>
      <c r="K11" s="140" t="s">
        <v>101</v>
      </c>
      <c r="L11" s="141" t="s">
        <v>80</v>
      </c>
      <c r="N11" s="85"/>
    </row>
    <row r="12" spans="1:15" x14ac:dyDescent="0.2">
      <c r="A12" s="133">
        <v>7</v>
      </c>
      <c r="B12" s="133">
        <v>7</v>
      </c>
      <c r="C12" s="133">
        <v>100</v>
      </c>
      <c r="D12" s="134" t="s">
        <v>80</v>
      </c>
      <c r="E12" s="135" t="s">
        <v>80</v>
      </c>
      <c r="F12" s="136" t="s">
        <v>80</v>
      </c>
      <c r="G12" s="137" t="s">
        <v>80</v>
      </c>
      <c r="H12" s="136" t="s">
        <v>80</v>
      </c>
      <c r="I12" s="138" t="s">
        <v>80</v>
      </c>
      <c r="J12" s="142" t="s">
        <v>80</v>
      </c>
      <c r="K12" s="140" t="s">
        <v>80</v>
      </c>
      <c r="L12" s="141" t="s">
        <v>80</v>
      </c>
      <c r="N12" s="85"/>
    </row>
    <row r="13" spans="1:15" x14ac:dyDescent="0.2">
      <c r="A13" s="133">
        <v>8</v>
      </c>
      <c r="B13" s="133">
        <v>8</v>
      </c>
      <c r="C13" s="133">
        <v>100</v>
      </c>
      <c r="D13" s="134" t="s">
        <v>80</v>
      </c>
      <c r="E13" s="135" t="s">
        <v>80</v>
      </c>
      <c r="F13" s="136" t="s">
        <v>80</v>
      </c>
      <c r="G13" s="137" t="s">
        <v>80</v>
      </c>
      <c r="H13" s="136" t="s">
        <v>80</v>
      </c>
      <c r="I13" s="138" t="s">
        <v>80</v>
      </c>
      <c r="J13" s="142" t="s">
        <v>80</v>
      </c>
      <c r="K13" s="140" t="s">
        <v>80</v>
      </c>
      <c r="L13" s="141" t="s">
        <v>80</v>
      </c>
      <c r="N13" s="85"/>
    </row>
    <row r="14" spans="1:15" x14ac:dyDescent="0.2">
      <c r="A14" s="133">
        <v>9</v>
      </c>
      <c r="B14" s="133">
        <v>9</v>
      </c>
      <c r="C14" s="133">
        <v>100</v>
      </c>
      <c r="D14" s="134" t="s">
        <v>80</v>
      </c>
      <c r="E14" s="135" t="s">
        <v>80</v>
      </c>
      <c r="F14" s="136" t="s">
        <v>80</v>
      </c>
      <c r="G14" s="137" t="s">
        <v>80</v>
      </c>
      <c r="H14" s="136" t="s">
        <v>80</v>
      </c>
      <c r="I14" s="138" t="s">
        <v>80</v>
      </c>
      <c r="J14" s="142" t="s">
        <v>80</v>
      </c>
      <c r="K14" s="140" t="s">
        <v>80</v>
      </c>
      <c r="L14" s="141" t="s">
        <v>80</v>
      </c>
      <c r="N14" s="85"/>
    </row>
    <row r="15" spans="1:15" x14ac:dyDescent="0.2">
      <c r="A15" s="133">
        <v>10</v>
      </c>
      <c r="B15" s="133">
        <v>10</v>
      </c>
      <c r="C15" s="133">
        <v>100</v>
      </c>
      <c r="D15" s="134" t="s">
        <v>80</v>
      </c>
      <c r="E15" s="135" t="s">
        <v>80</v>
      </c>
      <c r="F15" s="136" t="s">
        <v>80</v>
      </c>
      <c r="G15" s="137" t="s">
        <v>80</v>
      </c>
      <c r="H15" s="136" t="s">
        <v>80</v>
      </c>
      <c r="I15" s="138" t="s">
        <v>80</v>
      </c>
      <c r="J15" s="142" t="s">
        <v>80</v>
      </c>
      <c r="K15" s="140" t="s">
        <v>80</v>
      </c>
      <c r="L15" s="141" t="s">
        <v>80</v>
      </c>
      <c r="N15" s="85"/>
    </row>
    <row r="16" spans="1:15" x14ac:dyDescent="0.2">
      <c r="A16" s="133">
        <v>11</v>
      </c>
      <c r="B16" s="133">
        <v>11</v>
      </c>
      <c r="C16" s="133">
        <v>100</v>
      </c>
      <c r="D16" s="134" t="s">
        <v>80</v>
      </c>
      <c r="E16" s="135" t="s">
        <v>80</v>
      </c>
      <c r="F16" s="136" t="s">
        <v>80</v>
      </c>
      <c r="G16" s="137" t="s">
        <v>80</v>
      </c>
      <c r="H16" s="136" t="s">
        <v>80</v>
      </c>
      <c r="I16" s="138" t="s">
        <v>80</v>
      </c>
      <c r="J16" s="142" t="s">
        <v>80</v>
      </c>
      <c r="K16" s="140" t="s">
        <v>80</v>
      </c>
      <c r="L16" s="141" t="s">
        <v>80</v>
      </c>
      <c r="M16" s="88"/>
    </row>
    <row r="17" spans="1:14" x14ac:dyDescent="0.2">
      <c r="A17" s="133">
        <v>12</v>
      </c>
      <c r="B17" s="133">
        <v>12</v>
      </c>
      <c r="C17" s="133">
        <v>100</v>
      </c>
      <c r="D17" s="134" t="s">
        <v>80</v>
      </c>
      <c r="E17" s="135" t="s">
        <v>80</v>
      </c>
      <c r="F17" s="136" t="s">
        <v>80</v>
      </c>
      <c r="G17" s="137" t="s">
        <v>80</v>
      </c>
      <c r="H17" s="136" t="s">
        <v>80</v>
      </c>
      <c r="I17" s="138" t="s">
        <v>80</v>
      </c>
      <c r="J17" s="142" t="s">
        <v>80</v>
      </c>
      <c r="K17" s="140" t="s">
        <v>80</v>
      </c>
      <c r="L17" s="141" t="s">
        <v>80</v>
      </c>
      <c r="M17" s="90"/>
      <c r="N17" s="85"/>
    </row>
    <row r="18" spans="1:14" x14ac:dyDescent="0.2">
      <c r="A18" s="133">
        <v>13</v>
      </c>
      <c r="B18" s="133">
        <v>13</v>
      </c>
      <c r="C18" s="133">
        <v>100</v>
      </c>
      <c r="D18" s="134" t="s">
        <v>80</v>
      </c>
      <c r="E18" s="135" t="s">
        <v>80</v>
      </c>
      <c r="F18" s="136" t="s">
        <v>80</v>
      </c>
      <c r="G18" s="137" t="s">
        <v>80</v>
      </c>
      <c r="H18" s="136" t="s">
        <v>80</v>
      </c>
      <c r="I18" s="138" t="s">
        <v>80</v>
      </c>
      <c r="J18" s="142" t="s">
        <v>80</v>
      </c>
      <c r="K18" s="140" t="s">
        <v>80</v>
      </c>
      <c r="L18" s="141" t="s">
        <v>80</v>
      </c>
    </row>
    <row r="19" spans="1:14" x14ac:dyDescent="0.2">
      <c r="A19" s="133">
        <v>14</v>
      </c>
      <c r="B19" s="133">
        <v>14</v>
      </c>
      <c r="C19" s="133">
        <v>100</v>
      </c>
      <c r="D19" s="134" t="s">
        <v>80</v>
      </c>
      <c r="E19" s="135" t="s">
        <v>80</v>
      </c>
      <c r="F19" s="136" t="s">
        <v>80</v>
      </c>
      <c r="G19" s="137" t="s">
        <v>80</v>
      </c>
      <c r="H19" s="136" t="s">
        <v>80</v>
      </c>
      <c r="I19" s="138" t="s">
        <v>80</v>
      </c>
      <c r="J19" s="142" t="s">
        <v>80</v>
      </c>
      <c r="K19" s="140" t="s">
        <v>80</v>
      </c>
      <c r="L19" s="141" t="s">
        <v>80</v>
      </c>
    </row>
    <row r="20" spans="1:14" x14ac:dyDescent="0.2">
      <c r="A20" s="133">
        <v>15</v>
      </c>
      <c r="B20" s="133">
        <v>15</v>
      </c>
      <c r="C20" s="133">
        <v>100</v>
      </c>
      <c r="D20" s="134" t="s">
        <v>80</v>
      </c>
      <c r="E20" s="135" t="s">
        <v>80</v>
      </c>
      <c r="F20" s="136" t="s">
        <v>80</v>
      </c>
      <c r="G20" s="137" t="s">
        <v>80</v>
      </c>
      <c r="H20" s="136" t="s">
        <v>80</v>
      </c>
      <c r="I20" s="138" t="s">
        <v>80</v>
      </c>
      <c r="J20" s="142" t="s">
        <v>80</v>
      </c>
      <c r="K20" s="140" t="s">
        <v>80</v>
      </c>
      <c r="L20" s="141" t="s">
        <v>80</v>
      </c>
    </row>
    <row r="21" spans="1:14" x14ac:dyDescent="0.2">
      <c r="A21" s="133">
        <v>16</v>
      </c>
      <c r="B21" s="133">
        <v>16</v>
      </c>
      <c r="C21" s="133">
        <v>100</v>
      </c>
      <c r="D21" s="134" t="s">
        <v>80</v>
      </c>
      <c r="E21" s="135" t="s">
        <v>80</v>
      </c>
      <c r="F21" s="136" t="s">
        <v>80</v>
      </c>
      <c r="G21" s="137" t="s">
        <v>80</v>
      </c>
      <c r="H21" s="136" t="s">
        <v>80</v>
      </c>
      <c r="I21" s="138" t="s">
        <v>80</v>
      </c>
      <c r="J21" s="142" t="s">
        <v>80</v>
      </c>
      <c r="K21" s="140" t="s">
        <v>80</v>
      </c>
      <c r="L21" s="141" t="s">
        <v>80</v>
      </c>
    </row>
    <row r="22" spans="1:14" x14ac:dyDescent="0.2">
      <c r="A22" s="133">
        <v>17</v>
      </c>
      <c r="B22" s="133">
        <v>17</v>
      </c>
      <c r="C22" s="133">
        <v>100</v>
      </c>
      <c r="D22" s="134" t="s">
        <v>80</v>
      </c>
      <c r="E22" s="135" t="s">
        <v>80</v>
      </c>
      <c r="F22" s="136" t="s">
        <v>80</v>
      </c>
      <c r="G22" s="137" t="s">
        <v>80</v>
      </c>
      <c r="H22" s="136" t="s">
        <v>80</v>
      </c>
      <c r="I22" s="138" t="s">
        <v>80</v>
      </c>
      <c r="J22" s="142" t="s">
        <v>80</v>
      </c>
      <c r="K22" s="140" t="s">
        <v>80</v>
      </c>
      <c r="L22" s="141" t="s">
        <v>80</v>
      </c>
    </row>
    <row r="23" spans="1:14" x14ac:dyDescent="0.2">
      <c r="A23" s="133">
        <v>18</v>
      </c>
      <c r="B23" s="133">
        <v>18</v>
      </c>
      <c r="C23" s="133">
        <v>100</v>
      </c>
      <c r="D23" s="134" t="s">
        <v>80</v>
      </c>
      <c r="E23" s="135" t="s">
        <v>80</v>
      </c>
      <c r="F23" s="136" t="s">
        <v>80</v>
      </c>
      <c r="G23" s="137" t="s">
        <v>80</v>
      </c>
      <c r="H23" s="136" t="s">
        <v>80</v>
      </c>
      <c r="I23" s="138" t="s">
        <v>80</v>
      </c>
      <c r="J23" s="142" t="s">
        <v>80</v>
      </c>
      <c r="K23" s="140" t="s">
        <v>80</v>
      </c>
      <c r="L23" s="141" t="s">
        <v>80</v>
      </c>
    </row>
    <row r="24" spans="1:14" x14ac:dyDescent="0.2">
      <c r="A24" s="133">
        <v>19</v>
      </c>
      <c r="B24" s="133">
        <v>19</v>
      </c>
      <c r="C24" s="133">
        <v>100</v>
      </c>
      <c r="D24" s="134" t="s">
        <v>80</v>
      </c>
      <c r="E24" s="135" t="s">
        <v>80</v>
      </c>
      <c r="F24" s="136" t="s">
        <v>80</v>
      </c>
      <c r="G24" s="137" t="s">
        <v>80</v>
      </c>
      <c r="H24" s="136" t="s">
        <v>80</v>
      </c>
      <c r="I24" s="138" t="s">
        <v>80</v>
      </c>
      <c r="J24" s="142" t="s">
        <v>80</v>
      </c>
      <c r="K24" s="140" t="s">
        <v>80</v>
      </c>
      <c r="L24" s="141" t="s">
        <v>80</v>
      </c>
    </row>
    <row r="25" spans="1:14" x14ac:dyDescent="0.2">
      <c r="A25" s="133">
        <v>20</v>
      </c>
      <c r="B25" s="133">
        <v>20</v>
      </c>
      <c r="C25" s="133">
        <v>100</v>
      </c>
      <c r="D25" s="134" t="s">
        <v>80</v>
      </c>
      <c r="E25" s="135" t="s">
        <v>80</v>
      </c>
      <c r="F25" s="136" t="s">
        <v>80</v>
      </c>
      <c r="G25" s="137" t="s">
        <v>80</v>
      </c>
      <c r="H25" s="136" t="s">
        <v>80</v>
      </c>
      <c r="I25" s="138" t="s">
        <v>80</v>
      </c>
      <c r="J25" s="142" t="s">
        <v>80</v>
      </c>
      <c r="K25" s="140" t="s">
        <v>80</v>
      </c>
      <c r="L25" s="141" t="s">
        <v>80</v>
      </c>
    </row>
    <row r="26" spans="1:14" x14ac:dyDescent="0.2">
      <c r="A26" s="133">
        <v>21</v>
      </c>
      <c r="B26" s="133">
        <v>21</v>
      </c>
      <c r="C26" s="133">
        <v>100</v>
      </c>
      <c r="D26" s="134" t="s">
        <v>80</v>
      </c>
      <c r="E26" s="135" t="s">
        <v>80</v>
      </c>
      <c r="F26" s="136" t="s">
        <v>80</v>
      </c>
      <c r="G26" s="137" t="s">
        <v>80</v>
      </c>
      <c r="H26" s="136" t="s">
        <v>80</v>
      </c>
      <c r="I26" s="138" t="s">
        <v>80</v>
      </c>
      <c r="J26" s="142" t="s">
        <v>80</v>
      </c>
      <c r="K26" s="140" t="s">
        <v>80</v>
      </c>
      <c r="L26" s="141" t="s">
        <v>80</v>
      </c>
    </row>
    <row r="27" spans="1:14" x14ac:dyDescent="0.2">
      <c r="A27" s="133">
        <v>22</v>
      </c>
      <c r="B27" s="133">
        <v>22</v>
      </c>
      <c r="C27" s="133">
        <v>100</v>
      </c>
      <c r="D27" s="134" t="s">
        <v>80</v>
      </c>
      <c r="E27" s="135" t="s">
        <v>80</v>
      </c>
      <c r="F27" s="136" t="s">
        <v>80</v>
      </c>
      <c r="G27" s="137" t="s">
        <v>80</v>
      </c>
      <c r="H27" s="136" t="s">
        <v>80</v>
      </c>
      <c r="I27" s="138" t="s">
        <v>80</v>
      </c>
      <c r="J27" s="142" t="s">
        <v>80</v>
      </c>
      <c r="K27" s="140" t="s">
        <v>80</v>
      </c>
      <c r="L27" s="141" t="s">
        <v>80</v>
      </c>
    </row>
    <row r="28" spans="1:14" x14ac:dyDescent="0.2">
      <c r="A28" s="133">
        <v>23</v>
      </c>
      <c r="B28" s="133">
        <v>23</v>
      </c>
      <c r="C28" s="133">
        <v>100</v>
      </c>
      <c r="D28" s="134" t="s">
        <v>80</v>
      </c>
      <c r="E28" s="135" t="s">
        <v>80</v>
      </c>
      <c r="F28" s="136" t="s">
        <v>80</v>
      </c>
      <c r="G28" s="137" t="s">
        <v>80</v>
      </c>
      <c r="H28" s="136" t="s">
        <v>80</v>
      </c>
      <c r="I28" s="138" t="s">
        <v>80</v>
      </c>
      <c r="J28" s="142" t="s">
        <v>80</v>
      </c>
      <c r="K28" s="140" t="s">
        <v>80</v>
      </c>
      <c r="L28" s="141" t="s">
        <v>80</v>
      </c>
    </row>
    <row r="29" spans="1:14" x14ac:dyDescent="0.2">
      <c r="A29" s="133">
        <v>24</v>
      </c>
      <c r="B29" s="133">
        <v>24</v>
      </c>
      <c r="C29" s="133">
        <v>100</v>
      </c>
      <c r="D29" s="134" t="s">
        <v>80</v>
      </c>
      <c r="E29" s="135" t="s">
        <v>80</v>
      </c>
      <c r="F29" s="136" t="s">
        <v>80</v>
      </c>
      <c r="G29" s="137" t="s">
        <v>80</v>
      </c>
      <c r="H29" s="136" t="s">
        <v>80</v>
      </c>
      <c r="I29" s="138" t="s">
        <v>80</v>
      </c>
      <c r="J29" s="142" t="s">
        <v>80</v>
      </c>
      <c r="K29" s="140" t="s">
        <v>80</v>
      </c>
      <c r="L29" s="141" t="s">
        <v>80</v>
      </c>
      <c r="M29" s="88"/>
    </row>
    <row r="30" spans="1:14" x14ac:dyDescent="0.2">
      <c r="A30" s="133">
        <v>25</v>
      </c>
      <c r="B30" s="133">
        <v>25</v>
      </c>
      <c r="C30" s="133">
        <v>100</v>
      </c>
      <c r="D30" s="134" t="s">
        <v>80</v>
      </c>
      <c r="E30" s="135" t="s">
        <v>80</v>
      </c>
      <c r="F30" s="136" t="s">
        <v>80</v>
      </c>
      <c r="G30" s="137" t="s">
        <v>80</v>
      </c>
      <c r="H30" s="136" t="s">
        <v>80</v>
      </c>
      <c r="I30" s="138" t="s">
        <v>80</v>
      </c>
      <c r="J30" s="142" t="s">
        <v>80</v>
      </c>
      <c r="K30" s="140" t="s">
        <v>80</v>
      </c>
      <c r="L30" s="141" t="s">
        <v>80</v>
      </c>
      <c r="M30" s="90"/>
      <c r="N30" s="85"/>
    </row>
    <row r="31" spans="1:14" x14ac:dyDescent="0.2">
      <c r="A31" s="133">
        <v>26</v>
      </c>
      <c r="B31" s="133">
        <v>26</v>
      </c>
      <c r="C31" s="133">
        <v>100</v>
      </c>
      <c r="D31" s="134" t="s">
        <v>80</v>
      </c>
      <c r="E31" s="135" t="s">
        <v>80</v>
      </c>
      <c r="F31" s="136" t="s">
        <v>80</v>
      </c>
      <c r="G31" s="137" t="s">
        <v>80</v>
      </c>
      <c r="H31" s="136" t="s">
        <v>80</v>
      </c>
      <c r="I31" s="138" t="s">
        <v>80</v>
      </c>
      <c r="J31" s="142" t="s">
        <v>80</v>
      </c>
      <c r="K31" s="140" t="s">
        <v>80</v>
      </c>
      <c r="L31" s="141" t="s">
        <v>80</v>
      </c>
      <c r="M31" s="88"/>
    </row>
    <row r="32" spans="1:14" x14ac:dyDescent="0.2">
      <c r="A32" s="133">
        <v>27</v>
      </c>
      <c r="B32" s="133">
        <v>27</v>
      </c>
      <c r="C32" s="133">
        <v>100</v>
      </c>
      <c r="D32" s="134" t="s">
        <v>80</v>
      </c>
      <c r="E32" s="135" t="s">
        <v>80</v>
      </c>
      <c r="F32" s="136" t="s">
        <v>80</v>
      </c>
      <c r="G32" s="137" t="s">
        <v>80</v>
      </c>
      <c r="H32" s="136" t="s">
        <v>80</v>
      </c>
      <c r="I32" s="138" t="s">
        <v>80</v>
      </c>
      <c r="J32" s="142" t="s">
        <v>80</v>
      </c>
      <c r="K32" s="140" t="s">
        <v>80</v>
      </c>
      <c r="L32" s="141" t="s">
        <v>80</v>
      </c>
      <c r="M32" s="88"/>
    </row>
    <row r="33" spans="1:13" x14ac:dyDescent="0.2">
      <c r="A33" s="133">
        <v>28</v>
      </c>
      <c r="B33" s="133">
        <v>28</v>
      </c>
      <c r="C33" s="133">
        <v>100</v>
      </c>
      <c r="D33" s="134" t="s">
        <v>80</v>
      </c>
      <c r="E33" s="135" t="s">
        <v>80</v>
      </c>
      <c r="F33" s="136" t="s">
        <v>80</v>
      </c>
      <c r="G33" s="137" t="s">
        <v>80</v>
      </c>
      <c r="H33" s="136" t="s">
        <v>80</v>
      </c>
      <c r="I33" s="138" t="s">
        <v>80</v>
      </c>
      <c r="J33" s="142" t="s">
        <v>80</v>
      </c>
      <c r="K33" s="140" t="s">
        <v>80</v>
      </c>
      <c r="L33" s="141" t="s">
        <v>80</v>
      </c>
      <c r="M33" s="88"/>
    </row>
    <row r="34" spans="1:13" x14ac:dyDescent="0.2">
      <c r="A34" s="133">
        <v>29</v>
      </c>
      <c r="B34" s="133">
        <v>29</v>
      </c>
      <c r="C34" s="133">
        <v>100</v>
      </c>
      <c r="D34" s="134" t="s">
        <v>80</v>
      </c>
      <c r="E34" s="135" t="s">
        <v>80</v>
      </c>
      <c r="F34" s="136" t="s">
        <v>80</v>
      </c>
      <c r="G34" s="137" t="s">
        <v>80</v>
      </c>
      <c r="H34" s="136" t="s">
        <v>80</v>
      </c>
      <c r="I34" s="138" t="s">
        <v>80</v>
      </c>
      <c r="J34" s="142" t="s">
        <v>80</v>
      </c>
      <c r="K34" s="140" t="s">
        <v>80</v>
      </c>
      <c r="L34" s="141" t="s">
        <v>80</v>
      </c>
      <c r="M34" s="88"/>
    </row>
    <row r="35" spans="1:13" x14ac:dyDescent="0.2">
      <c r="A35" s="133">
        <v>30</v>
      </c>
      <c r="B35" s="133">
        <v>30</v>
      </c>
      <c r="C35" s="133">
        <v>100</v>
      </c>
      <c r="D35" s="134" t="s">
        <v>80</v>
      </c>
      <c r="E35" s="135" t="s">
        <v>80</v>
      </c>
      <c r="F35" s="136" t="s">
        <v>80</v>
      </c>
      <c r="G35" s="137" t="s">
        <v>80</v>
      </c>
      <c r="H35" s="136" t="s">
        <v>80</v>
      </c>
      <c r="I35" s="138" t="s">
        <v>80</v>
      </c>
      <c r="J35" s="142" t="s">
        <v>80</v>
      </c>
      <c r="K35" s="140" t="s">
        <v>80</v>
      </c>
      <c r="L35" s="141" t="s">
        <v>80</v>
      </c>
      <c r="M35" s="88"/>
    </row>
    <row r="36" spans="1:13" x14ac:dyDescent="0.2">
      <c r="A36" s="133">
        <v>31</v>
      </c>
      <c r="B36" s="133">
        <v>31</v>
      </c>
      <c r="C36" s="133">
        <v>100</v>
      </c>
      <c r="D36" s="134" t="s">
        <v>80</v>
      </c>
      <c r="E36" s="135" t="s">
        <v>80</v>
      </c>
      <c r="F36" s="136" t="s">
        <v>80</v>
      </c>
      <c r="G36" s="137" t="s">
        <v>80</v>
      </c>
      <c r="H36" s="136" t="s">
        <v>80</v>
      </c>
      <c r="I36" s="138" t="s">
        <v>80</v>
      </c>
      <c r="J36" s="142" t="s">
        <v>80</v>
      </c>
      <c r="K36" s="140" t="s">
        <v>80</v>
      </c>
      <c r="L36" s="141" t="s">
        <v>80</v>
      </c>
      <c r="M36" s="88"/>
    </row>
    <row r="37" spans="1:13" x14ac:dyDescent="0.2">
      <c r="A37" s="133">
        <v>32</v>
      </c>
      <c r="B37" s="133">
        <v>32</v>
      </c>
      <c r="C37" s="133">
        <v>100</v>
      </c>
      <c r="D37" s="134" t="s">
        <v>80</v>
      </c>
      <c r="E37" s="135" t="s">
        <v>80</v>
      </c>
      <c r="F37" s="136" t="s">
        <v>80</v>
      </c>
      <c r="G37" s="137" t="s">
        <v>80</v>
      </c>
      <c r="H37" s="136" t="s">
        <v>80</v>
      </c>
      <c r="I37" s="138" t="s">
        <v>80</v>
      </c>
      <c r="J37" s="142" t="s">
        <v>80</v>
      </c>
      <c r="K37" s="140" t="s">
        <v>80</v>
      </c>
      <c r="L37" s="141" t="s">
        <v>80</v>
      </c>
      <c r="M37" s="88"/>
    </row>
    <row r="38" spans="1:13" x14ac:dyDescent="0.2">
      <c r="A38" s="133">
        <v>33</v>
      </c>
      <c r="B38" s="133">
        <v>33</v>
      </c>
      <c r="C38" s="133">
        <v>100</v>
      </c>
      <c r="D38" s="134" t="s">
        <v>80</v>
      </c>
      <c r="E38" s="135" t="s">
        <v>80</v>
      </c>
      <c r="F38" s="136" t="s">
        <v>80</v>
      </c>
      <c r="G38" s="137" t="s">
        <v>80</v>
      </c>
      <c r="H38" s="136" t="s">
        <v>80</v>
      </c>
      <c r="I38" s="138" t="s">
        <v>80</v>
      </c>
      <c r="J38" s="142" t="s">
        <v>80</v>
      </c>
      <c r="K38" s="140" t="s">
        <v>80</v>
      </c>
      <c r="L38" s="141" t="s">
        <v>80</v>
      </c>
      <c r="M38" s="88"/>
    </row>
    <row r="39" spans="1:13" x14ac:dyDescent="0.2">
      <c r="A39" s="133">
        <v>34</v>
      </c>
      <c r="B39" s="133">
        <v>34</v>
      </c>
      <c r="C39" s="133">
        <v>100</v>
      </c>
      <c r="D39" s="134" t="s">
        <v>80</v>
      </c>
      <c r="E39" s="135" t="s">
        <v>80</v>
      </c>
      <c r="F39" s="136" t="s">
        <v>80</v>
      </c>
      <c r="G39" s="137" t="s">
        <v>80</v>
      </c>
      <c r="H39" s="136" t="s">
        <v>80</v>
      </c>
      <c r="I39" s="138" t="s">
        <v>80</v>
      </c>
      <c r="J39" s="142" t="s">
        <v>80</v>
      </c>
      <c r="K39" s="140" t="s">
        <v>80</v>
      </c>
      <c r="L39" s="141" t="s">
        <v>80</v>
      </c>
      <c r="M39" s="88"/>
    </row>
    <row r="40" spans="1:13" x14ac:dyDescent="0.2">
      <c r="A40" s="133">
        <v>35</v>
      </c>
      <c r="B40" s="133">
        <v>35</v>
      </c>
      <c r="C40" s="133">
        <v>100</v>
      </c>
      <c r="D40" s="134" t="s">
        <v>80</v>
      </c>
      <c r="E40" s="135" t="s">
        <v>80</v>
      </c>
      <c r="F40" s="136" t="s">
        <v>80</v>
      </c>
      <c r="G40" s="137" t="s">
        <v>80</v>
      </c>
      <c r="H40" s="136" t="s">
        <v>80</v>
      </c>
      <c r="I40" s="138" t="s">
        <v>80</v>
      </c>
      <c r="J40" s="142" t="s">
        <v>80</v>
      </c>
      <c r="K40" s="140" t="s">
        <v>80</v>
      </c>
      <c r="L40" s="141" t="s">
        <v>80</v>
      </c>
      <c r="M40" s="88"/>
    </row>
    <row r="41" spans="1:13" x14ac:dyDescent="0.2">
      <c r="A41" s="133">
        <v>36</v>
      </c>
      <c r="B41" s="133">
        <v>36</v>
      </c>
      <c r="C41" s="133">
        <v>100</v>
      </c>
      <c r="D41" s="134" t="s">
        <v>80</v>
      </c>
      <c r="E41" s="135" t="s">
        <v>80</v>
      </c>
      <c r="F41" s="136" t="s">
        <v>80</v>
      </c>
      <c r="G41" s="137" t="s">
        <v>80</v>
      </c>
      <c r="H41" s="136" t="s">
        <v>80</v>
      </c>
      <c r="I41" s="138" t="s">
        <v>80</v>
      </c>
      <c r="J41" s="142" t="s">
        <v>80</v>
      </c>
      <c r="K41" s="140" t="s">
        <v>80</v>
      </c>
      <c r="L41" s="141" t="s">
        <v>80</v>
      </c>
      <c r="M41" s="88"/>
    </row>
    <row r="42" spans="1:13" x14ac:dyDescent="0.2">
      <c r="A42" s="133">
        <v>37</v>
      </c>
      <c r="B42" s="133">
        <v>37</v>
      </c>
      <c r="C42" s="133">
        <v>100</v>
      </c>
      <c r="D42" s="134" t="s">
        <v>80</v>
      </c>
      <c r="E42" s="135" t="s">
        <v>80</v>
      </c>
      <c r="F42" s="136" t="s">
        <v>80</v>
      </c>
      <c r="G42" s="137" t="s">
        <v>80</v>
      </c>
      <c r="H42" s="136" t="s">
        <v>80</v>
      </c>
      <c r="I42" s="138" t="s">
        <v>80</v>
      </c>
      <c r="J42" s="142" t="s">
        <v>80</v>
      </c>
      <c r="K42" s="140" t="s">
        <v>80</v>
      </c>
      <c r="L42" s="141" t="s">
        <v>80</v>
      </c>
    </row>
    <row r="43" spans="1:13" x14ac:dyDescent="0.2">
      <c r="A43" s="133">
        <v>38</v>
      </c>
      <c r="B43" s="133">
        <v>38</v>
      </c>
      <c r="C43" s="133">
        <v>100</v>
      </c>
      <c r="D43" s="134" t="s">
        <v>80</v>
      </c>
      <c r="E43" s="135" t="s">
        <v>80</v>
      </c>
      <c r="F43" s="136" t="s">
        <v>80</v>
      </c>
      <c r="G43" s="137" t="s">
        <v>80</v>
      </c>
      <c r="H43" s="136" t="s">
        <v>80</v>
      </c>
      <c r="I43" s="138" t="s">
        <v>80</v>
      </c>
      <c r="J43" s="142" t="s">
        <v>80</v>
      </c>
      <c r="K43" s="140" t="s">
        <v>80</v>
      </c>
      <c r="L43" s="141" t="s">
        <v>80</v>
      </c>
    </row>
    <row r="44" spans="1:13" x14ac:dyDescent="0.2">
      <c r="A44" s="133">
        <v>39</v>
      </c>
      <c r="B44" s="133">
        <v>39</v>
      </c>
      <c r="C44" s="133">
        <v>100</v>
      </c>
      <c r="D44" s="134" t="s">
        <v>80</v>
      </c>
      <c r="E44" s="135" t="s">
        <v>80</v>
      </c>
      <c r="F44" s="136" t="s">
        <v>80</v>
      </c>
      <c r="G44" s="137" t="s">
        <v>80</v>
      </c>
      <c r="H44" s="136" t="s">
        <v>80</v>
      </c>
      <c r="I44" s="138" t="s">
        <v>80</v>
      </c>
      <c r="J44" s="142" t="s">
        <v>80</v>
      </c>
      <c r="K44" s="140" t="s">
        <v>80</v>
      </c>
      <c r="L44" s="141" t="s">
        <v>80</v>
      </c>
    </row>
    <row r="45" spans="1:13" x14ac:dyDescent="0.2">
      <c r="A45" s="133">
        <v>40</v>
      </c>
      <c r="B45" s="133">
        <v>40</v>
      </c>
      <c r="C45" s="133">
        <v>100</v>
      </c>
      <c r="D45" s="134" t="s">
        <v>80</v>
      </c>
      <c r="E45" s="135" t="s">
        <v>80</v>
      </c>
      <c r="F45" s="136" t="s">
        <v>80</v>
      </c>
      <c r="G45" s="137" t="s">
        <v>80</v>
      </c>
      <c r="H45" s="136" t="s">
        <v>80</v>
      </c>
      <c r="I45" s="138" t="s">
        <v>80</v>
      </c>
      <c r="J45" s="142" t="s">
        <v>80</v>
      </c>
      <c r="K45" s="140" t="s">
        <v>80</v>
      </c>
      <c r="L45" s="141" t="s">
        <v>80</v>
      </c>
    </row>
    <row r="46" spans="1:13" x14ac:dyDescent="0.2">
      <c r="A46" s="133">
        <v>41</v>
      </c>
      <c r="B46" s="133">
        <v>41</v>
      </c>
      <c r="C46" s="133">
        <v>100</v>
      </c>
      <c r="D46" s="134" t="s">
        <v>80</v>
      </c>
      <c r="E46" s="135" t="s">
        <v>80</v>
      </c>
      <c r="F46" s="136" t="s">
        <v>80</v>
      </c>
      <c r="G46" s="137" t="s">
        <v>80</v>
      </c>
      <c r="H46" s="136" t="s">
        <v>80</v>
      </c>
      <c r="I46" s="138" t="s">
        <v>80</v>
      </c>
      <c r="J46" s="142" t="s">
        <v>80</v>
      </c>
      <c r="K46" s="140" t="s">
        <v>80</v>
      </c>
      <c r="L46" s="141" t="s">
        <v>80</v>
      </c>
    </row>
    <row r="47" spans="1:13" x14ac:dyDescent="0.2">
      <c r="A47" s="133">
        <v>42</v>
      </c>
      <c r="B47" s="133">
        <v>42</v>
      </c>
      <c r="C47" s="133">
        <v>100</v>
      </c>
      <c r="D47" s="134" t="s">
        <v>80</v>
      </c>
      <c r="E47" s="135" t="s">
        <v>80</v>
      </c>
      <c r="F47" s="136" t="s">
        <v>80</v>
      </c>
      <c r="G47" s="137" t="s">
        <v>80</v>
      </c>
      <c r="H47" s="136" t="s">
        <v>80</v>
      </c>
      <c r="I47" s="138" t="s">
        <v>80</v>
      </c>
      <c r="J47" s="142" t="s">
        <v>80</v>
      </c>
      <c r="K47" s="140" t="s">
        <v>80</v>
      </c>
      <c r="L47" s="141" t="s">
        <v>80</v>
      </c>
    </row>
    <row r="48" spans="1:13" x14ac:dyDescent="0.2">
      <c r="A48" s="133">
        <v>43</v>
      </c>
      <c r="B48" s="133">
        <v>43</v>
      </c>
      <c r="C48" s="133">
        <v>100</v>
      </c>
      <c r="D48" s="134" t="s">
        <v>80</v>
      </c>
      <c r="E48" s="135" t="s">
        <v>80</v>
      </c>
      <c r="F48" s="136" t="s">
        <v>80</v>
      </c>
      <c r="G48" s="137" t="s">
        <v>80</v>
      </c>
      <c r="H48" s="136" t="s">
        <v>80</v>
      </c>
      <c r="I48" s="138" t="s">
        <v>80</v>
      </c>
      <c r="J48" s="142" t="s">
        <v>80</v>
      </c>
      <c r="K48" s="140" t="s">
        <v>80</v>
      </c>
      <c r="L48" s="141" t="s">
        <v>80</v>
      </c>
    </row>
    <row r="49" spans="1:12" x14ac:dyDescent="0.2">
      <c r="A49" s="133">
        <v>44</v>
      </c>
      <c r="B49" s="133">
        <v>44</v>
      </c>
      <c r="C49" s="133">
        <v>100</v>
      </c>
      <c r="D49" s="134" t="s">
        <v>80</v>
      </c>
      <c r="E49" s="135" t="s">
        <v>80</v>
      </c>
      <c r="F49" s="136" t="s">
        <v>80</v>
      </c>
      <c r="G49" s="137" t="s">
        <v>80</v>
      </c>
      <c r="H49" s="136" t="s">
        <v>80</v>
      </c>
      <c r="I49" s="138" t="s">
        <v>80</v>
      </c>
      <c r="J49" s="142" t="s">
        <v>80</v>
      </c>
      <c r="K49" s="140" t="s">
        <v>80</v>
      </c>
      <c r="L49" s="141" t="s">
        <v>80</v>
      </c>
    </row>
    <row r="50" spans="1:12" x14ac:dyDescent="0.2">
      <c r="A50" s="133">
        <v>45</v>
      </c>
      <c r="B50" s="133">
        <v>45</v>
      </c>
      <c r="C50" s="133">
        <v>100</v>
      </c>
      <c r="D50" s="134" t="s">
        <v>80</v>
      </c>
      <c r="E50" s="135" t="s">
        <v>80</v>
      </c>
      <c r="F50" s="136" t="s">
        <v>80</v>
      </c>
      <c r="G50" s="137" t="s">
        <v>80</v>
      </c>
      <c r="H50" s="136" t="s">
        <v>80</v>
      </c>
      <c r="I50" s="138" t="s">
        <v>80</v>
      </c>
      <c r="J50" s="142" t="s">
        <v>80</v>
      </c>
      <c r="K50" s="140" t="s">
        <v>80</v>
      </c>
      <c r="L50" s="141" t="s">
        <v>80</v>
      </c>
    </row>
    <row r="51" spans="1:12" x14ac:dyDescent="0.2">
      <c r="A51" s="133">
        <v>46</v>
      </c>
      <c r="B51" s="133">
        <v>46</v>
      </c>
      <c r="C51" s="133">
        <v>100</v>
      </c>
      <c r="D51" s="134" t="s">
        <v>80</v>
      </c>
      <c r="E51" s="135" t="s">
        <v>80</v>
      </c>
      <c r="F51" s="136" t="s">
        <v>80</v>
      </c>
      <c r="G51" s="137" t="s">
        <v>80</v>
      </c>
      <c r="H51" s="136" t="s">
        <v>80</v>
      </c>
      <c r="I51" s="138" t="s">
        <v>80</v>
      </c>
      <c r="J51" s="142" t="s">
        <v>80</v>
      </c>
      <c r="K51" s="140" t="s">
        <v>80</v>
      </c>
      <c r="L51" s="141" t="s">
        <v>80</v>
      </c>
    </row>
    <row r="52" spans="1:12" x14ac:dyDescent="0.2">
      <c r="A52" s="133">
        <v>47</v>
      </c>
      <c r="B52" s="133">
        <v>47</v>
      </c>
      <c r="C52" s="133">
        <v>100</v>
      </c>
      <c r="D52" s="134" t="s">
        <v>80</v>
      </c>
      <c r="E52" s="135" t="s">
        <v>80</v>
      </c>
      <c r="F52" s="136" t="s">
        <v>80</v>
      </c>
      <c r="G52" s="137" t="s">
        <v>80</v>
      </c>
      <c r="H52" s="136" t="s">
        <v>80</v>
      </c>
      <c r="I52" s="138" t="s">
        <v>80</v>
      </c>
      <c r="J52" s="142" t="s">
        <v>80</v>
      </c>
      <c r="K52" s="140" t="s">
        <v>80</v>
      </c>
      <c r="L52" s="141" t="s">
        <v>80</v>
      </c>
    </row>
    <row r="53" spans="1:12" x14ac:dyDescent="0.2">
      <c r="A53" s="133">
        <v>48</v>
      </c>
      <c r="B53" s="133">
        <v>48</v>
      </c>
      <c r="C53" s="133">
        <v>100</v>
      </c>
      <c r="D53" s="134" t="s">
        <v>80</v>
      </c>
      <c r="E53" s="135" t="s">
        <v>80</v>
      </c>
      <c r="F53" s="136" t="s">
        <v>80</v>
      </c>
      <c r="G53" s="137" t="s">
        <v>80</v>
      </c>
      <c r="H53" s="136" t="s">
        <v>80</v>
      </c>
      <c r="I53" s="138" t="s">
        <v>80</v>
      </c>
      <c r="J53" s="142" t="s">
        <v>80</v>
      </c>
      <c r="K53" s="140" t="s">
        <v>80</v>
      </c>
      <c r="L53" s="141" t="s">
        <v>80</v>
      </c>
    </row>
    <row r="54" spans="1:12" x14ac:dyDescent="0.2">
      <c r="A54" s="133">
        <v>49</v>
      </c>
      <c r="B54" s="133">
        <v>49</v>
      </c>
      <c r="C54" s="133">
        <v>100</v>
      </c>
      <c r="D54" s="134" t="s">
        <v>80</v>
      </c>
      <c r="E54" s="135" t="s">
        <v>80</v>
      </c>
      <c r="F54" s="136" t="s">
        <v>80</v>
      </c>
      <c r="G54" s="137" t="s">
        <v>80</v>
      </c>
      <c r="H54" s="136" t="s">
        <v>80</v>
      </c>
      <c r="I54" s="138" t="s">
        <v>80</v>
      </c>
      <c r="J54" s="142" t="s">
        <v>80</v>
      </c>
      <c r="K54" s="140" t="s">
        <v>80</v>
      </c>
      <c r="L54" s="141" t="s">
        <v>80</v>
      </c>
    </row>
    <row r="55" spans="1:12" x14ac:dyDescent="0.2">
      <c r="A55" s="133">
        <v>50</v>
      </c>
      <c r="B55" s="133">
        <v>50</v>
      </c>
      <c r="C55" s="133">
        <v>100</v>
      </c>
      <c r="D55" s="134" t="s">
        <v>80</v>
      </c>
      <c r="E55" s="135" t="s">
        <v>80</v>
      </c>
      <c r="F55" s="136" t="s">
        <v>80</v>
      </c>
      <c r="G55" s="137" t="s">
        <v>80</v>
      </c>
      <c r="H55" s="136" t="s">
        <v>80</v>
      </c>
      <c r="I55" s="138" t="s">
        <v>80</v>
      </c>
      <c r="J55" s="142" t="s">
        <v>80</v>
      </c>
      <c r="K55" s="140" t="s">
        <v>80</v>
      </c>
      <c r="L55" s="141" t="s">
        <v>80</v>
      </c>
    </row>
    <row r="56" spans="1:12" x14ac:dyDescent="0.2">
      <c r="A56" s="133">
        <v>51</v>
      </c>
      <c r="B56" s="133">
        <v>51</v>
      </c>
      <c r="C56" s="133">
        <v>100</v>
      </c>
      <c r="D56" s="134" t="s">
        <v>80</v>
      </c>
      <c r="E56" s="135" t="s">
        <v>80</v>
      </c>
      <c r="F56" s="136" t="s">
        <v>80</v>
      </c>
      <c r="G56" s="137" t="s">
        <v>80</v>
      </c>
      <c r="H56" s="136" t="s">
        <v>80</v>
      </c>
      <c r="I56" s="138" t="s">
        <v>80</v>
      </c>
      <c r="J56" s="142" t="s">
        <v>80</v>
      </c>
      <c r="K56" s="140" t="s">
        <v>80</v>
      </c>
      <c r="L56" s="141" t="s">
        <v>80</v>
      </c>
    </row>
    <row r="57" spans="1:12" x14ac:dyDescent="0.2">
      <c r="A57" s="133">
        <v>52</v>
      </c>
      <c r="B57" s="133">
        <v>52</v>
      </c>
      <c r="C57" s="133">
        <v>100</v>
      </c>
      <c r="D57" s="134" t="s">
        <v>80</v>
      </c>
      <c r="E57" s="135" t="s">
        <v>80</v>
      </c>
      <c r="F57" s="136" t="s">
        <v>80</v>
      </c>
      <c r="G57" s="137" t="s">
        <v>80</v>
      </c>
      <c r="H57" s="136" t="s">
        <v>80</v>
      </c>
      <c r="I57" s="138" t="s">
        <v>80</v>
      </c>
      <c r="J57" s="142" t="s">
        <v>80</v>
      </c>
      <c r="K57" s="140" t="s">
        <v>80</v>
      </c>
      <c r="L57" s="141" t="s">
        <v>80</v>
      </c>
    </row>
    <row r="58" spans="1:12" x14ac:dyDescent="0.2">
      <c r="A58" s="133">
        <v>53</v>
      </c>
      <c r="B58" s="133">
        <v>53</v>
      </c>
      <c r="C58" s="133">
        <v>100</v>
      </c>
      <c r="D58" s="134" t="s">
        <v>80</v>
      </c>
      <c r="E58" s="135" t="s">
        <v>80</v>
      </c>
      <c r="F58" s="136" t="s">
        <v>80</v>
      </c>
      <c r="G58" s="137" t="s">
        <v>80</v>
      </c>
      <c r="H58" s="136" t="s">
        <v>80</v>
      </c>
      <c r="I58" s="138" t="s">
        <v>80</v>
      </c>
      <c r="J58" s="142" t="s">
        <v>80</v>
      </c>
      <c r="K58" s="140" t="s">
        <v>80</v>
      </c>
      <c r="L58" s="141" t="s">
        <v>80</v>
      </c>
    </row>
    <row r="59" spans="1:12" x14ac:dyDescent="0.2">
      <c r="A59" s="133">
        <v>54</v>
      </c>
      <c r="B59" s="133">
        <v>54</v>
      </c>
      <c r="C59" s="133">
        <v>100</v>
      </c>
      <c r="D59" s="134" t="s">
        <v>80</v>
      </c>
      <c r="E59" s="135" t="s">
        <v>80</v>
      </c>
      <c r="F59" s="136" t="s">
        <v>80</v>
      </c>
      <c r="G59" s="137" t="s">
        <v>80</v>
      </c>
      <c r="H59" s="136" t="s">
        <v>80</v>
      </c>
      <c r="I59" s="138" t="s">
        <v>80</v>
      </c>
      <c r="J59" s="142" t="s">
        <v>80</v>
      </c>
      <c r="K59" s="140" t="s">
        <v>80</v>
      </c>
      <c r="L59" s="141" t="s">
        <v>80</v>
      </c>
    </row>
    <row r="60" spans="1:12" x14ac:dyDescent="0.2">
      <c r="A60" s="133">
        <v>55</v>
      </c>
      <c r="B60" s="133">
        <v>55</v>
      </c>
      <c r="C60" s="133">
        <v>100</v>
      </c>
      <c r="D60" s="134" t="s">
        <v>80</v>
      </c>
      <c r="E60" s="135" t="s">
        <v>80</v>
      </c>
      <c r="F60" s="136" t="s">
        <v>80</v>
      </c>
      <c r="G60" s="137" t="s">
        <v>80</v>
      </c>
      <c r="H60" s="136" t="s">
        <v>80</v>
      </c>
      <c r="I60" s="138" t="s">
        <v>80</v>
      </c>
      <c r="J60" s="142" t="s">
        <v>80</v>
      </c>
      <c r="K60" s="140" t="s">
        <v>80</v>
      </c>
      <c r="L60" s="141" t="s">
        <v>80</v>
      </c>
    </row>
    <row r="61" spans="1:12" x14ac:dyDescent="0.2">
      <c r="A61" s="133">
        <v>56</v>
      </c>
      <c r="B61" s="133">
        <v>56</v>
      </c>
      <c r="C61" s="133">
        <v>100</v>
      </c>
      <c r="D61" s="134" t="s">
        <v>80</v>
      </c>
      <c r="E61" s="135" t="s">
        <v>80</v>
      </c>
      <c r="F61" s="136" t="s">
        <v>80</v>
      </c>
      <c r="G61" s="137" t="s">
        <v>80</v>
      </c>
      <c r="H61" s="136" t="s">
        <v>80</v>
      </c>
      <c r="I61" s="138" t="s">
        <v>80</v>
      </c>
      <c r="J61" s="142" t="s">
        <v>80</v>
      </c>
      <c r="K61" s="140" t="s">
        <v>80</v>
      </c>
      <c r="L61" s="141" t="s">
        <v>80</v>
      </c>
    </row>
    <row r="62" spans="1:12" x14ac:dyDescent="0.2">
      <c r="A62" s="133">
        <v>57</v>
      </c>
      <c r="B62" s="133">
        <v>57</v>
      </c>
      <c r="C62" s="133">
        <v>100</v>
      </c>
      <c r="D62" s="134" t="s">
        <v>80</v>
      </c>
      <c r="E62" s="135" t="s">
        <v>80</v>
      </c>
      <c r="F62" s="136" t="s">
        <v>80</v>
      </c>
      <c r="G62" s="137" t="s">
        <v>80</v>
      </c>
      <c r="H62" s="136" t="s">
        <v>80</v>
      </c>
      <c r="I62" s="138" t="s">
        <v>80</v>
      </c>
      <c r="J62" s="142" t="s">
        <v>80</v>
      </c>
      <c r="K62" s="140" t="s">
        <v>80</v>
      </c>
      <c r="L62" s="141" t="s">
        <v>80</v>
      </c>
    </row>
    <row r="63" spans="1:12" x14ac:dyDescent="0.2">
      <c r="A63" s="133">
        <v>58</v>
      </c>
      <c r="B63" s="133">
        <v>58</v>
      </c>
      <c r="C63" s="133">
        <v>100</v>
      </c>
      <c r="D63" s="134" t="s">
        <v>80</v>
      </c>
      <c r="E63" s="135" t="s">
        <v>80</v>
      </c>
      <c r="F63" s="136" t="s">
        <v>80</v>
      </c>
      <c r="G63" s="137" t="s">
        <v>80</v>
      </c>
      <c r="H63" s="136" t="s">
        <v>80</v>
      </c>
      <c r="I63" s="138" t="s">
        <v>80</v>
      </c>
      <c r="J63" s="142" t="s">
        <v>80</v>
      </c>
      <c r="K63" s="140" t="s">
        <v>80</v>
      </c>
      <c r="L63" s="141" t="s">
        <v>80</v>
      </c>
    </row>
    <row r="64" spans="1:12" x14ac:dyDescent="0.2">
      <c r="A64" s="133">
        <v>59</v>
      </c>
      <c r="B64" s="133">
        <v>59</v>
      </c>
      <c r="C64" s="133">
        <v>100</v>
      </c>
      <c r="D64" s="134" t="s">
        <v>80</v>
      </c>
      <c r="E64" s="135" t="s">
        <v>80</v>
      </c>
      <c r="F64" s="136" t="s">
        <v>80</v>
      </c>
      <c r="G64" s="137" t="s">
        <v>80</v>
      </c>
      <c r="H64" s="136" t="s">
        <v>80</v>
      </c>
      <c r="I64" s="138" t="s">
        <v>80</v>
      </c>
      <c r="J64" s="142" t="s">
        <v>80</v>
      </c>
      <c r="K64" s="140" t="s">
        <v>80</v>
      </c>
      <c r="L64" s="141" t="s">
        <v>80</v>
      </c>
    </row>
    <row r="65" spans="1:12" x14ac:dyDescent="0.2">
      <c r="A65" s="133">
        <v>60</v>
      </c>
      <c r="B65" s="133">
        <v>60</v>
      </c>
      <c r="C65" s="133">
        <v>100</v>
      </c>
      <c r="D65" s="134" t="s">
        <v>80</v>
      </c>
      <c r="E65" s="135" t="s">
        <v>80</v>
      </c>
      <c r="F65" s="136" t="s">
        <v>80</v>
      </c>
      <c r="G65" s="137" t="s">
        <v>80</v>
      </c>
      <c r="H65" s="136" t="s">
        <v>80</v>
      </c>
      <c r="I65" s="138" t="s">
        <v>80</v>
      </c>
      <c r="J65" s="142" t="s">
        <v>80</v>
      </c>
      <c r="K65" s="140" t="s">
        <v>80</v>
      </c>
      <c r="L65" s="141" t="s">
        <v>80</v>
      </c>
    </row>
    <row r="66" spans="1:12" x14ac:dyDescent="0.2">
      <c r="A66" s="133">
        <v>61</v>
      </c>
      <c r="B66" s="133">
        <v>61</v>
      </c>
      <c r="C66" s="133">
        <v>100</v>
      </c>
      <c r="D66" s="134" t="s">
        <v>80</v>
      </c>
      <c r="E66" s="135" t="s">
        <v>80</v>
      </c>
      <c r="F66" s="136" t="s">
        <v>80</v>
      </c>
      <c r="G66" s="137" t="s">
        <v>80</v>
      </c>
      <c r="H66" s="136" t="s">
        <v>80</v>
      </c>
      <c r="I66" s="138" t="s">
        <v>80</v>
      </c>
      <c r="J66" s="142" t="s">
        <v>80</v>
      </c>
      <c r="K66" s="140" t="s">
        <v>80</v>
      </c>
      <c r="L66" s="141" t="s">
        <v>80</v>
      </c>
    </row>
    <row r="67" spans="1:12" x14ac:dyDescent="0.2">
      <c r="A67" s="133">
        <v>62</v>
      </c>
      <c r="B67" s="133">
        <v>62</v>
      </c>
      <c r="C67" s="133">
        <v>100</v>
      </c>
      <c r="D67" s="134" t="s">
        <v>80</v>
      </c>
      <c r="E67" s="135" t="s">
        <v>80</v>
      </c>
      <c r="F67" s="136" t="s">
        <v>80</v>
      </c>
      <c r="G67" s="137" t="s">
        <v>80</v>
      </c>
      <c r="H67" s="136" t="s">
        <v>80</v>
      </c>
      <c r="I67" s="138" t="s">
        <v>80</v>
      </c>
      <c r="J67" s="142" t="s">
        <v>80</v>
      </c>
      <c r="K67" s="140" t="s">
        <v>80</v>
      </c>
      <c r="L67" s="141" t="s">
        <v>80</v>
      </c>
    </row>
    <row r="68" spans="1:12" x14ac:dyDescent="0.2">
      <c r="A68" s="133">
        <v>63</v>
      </c>
      <c r="B68" s="133">
        <v>63</v>
      </c>
      <c r="C68" s="133">
        <v>100</v>
      </c>
      <c r="D68" s="134" t="s">
        <v>80</v>
      </c>
      <c r="E68" s="135" t="s">
        <v>80</v>
      </c>
      <c r="F68" s="136" t="s">
        <v>80</v>
      </c>
      <c r="G68" s="137" t="s">
        <v>80</v>
      </c>
      <c r="H68" s="136" t="s">
        <v>80</v>
      </c>
      <c r="I68" s="138" t="s">
        <v>80</v>
      </c>
      <c r="J68" s="142" t="s">
        <v>80</v>
      </c>
      <c r="K68" s="140" t="s">
        <v>80</v>
      </c>
      <c r="L68" s="141" t="s">
        <v>80</v>
      </c>
    </row>
    <row r="69" spans="1:12" x14ac:dyDescent="0.2">
      <c r="A69" s="133">
        <v>64</v>
      </c>
      <c r="B69" s="133">
        <v>64</v>
      </c>
      <c r="C69" s="133">
        <v>100</v>
      </c>
      <c r="D69" s="134" t="s">
        <v>80</v>
      </c>
      <c r="E69" s="135" t="s">
        <v>80</v>
      </c>
      <c r="F69" s="136" t="s">
        <v>80</v>
      </c>
      <c r="G69" s="137" t="s">
        <v>80</v>
      </c>
      <c r="H69" s="136" t="s">
        <v>80</v>
      </c>
      <c r="I69" s="138" t="s">
        <v>80</v>
      </c>
      <c r="J69" s="142" t="s">
        <v>80</v>
      </c>
      <c r="K69" s="140" t="s">
        <v>80</v>
      </c>
      <c r="L69" s="141" t="s">
        <v>80</v>
      </c>
    </row>
    <row r="70" spans="1:12" x14ac:dyDescent="0.2">
      <c r="A70" s="133">
        <v>65</v>
      </c>
      <c r="B70" s="133">
        <v>65</v>
      </c>
      <c r="C70" s="133">
        <v>100</v>
      </c>
      <c r="D70" s="134" t="s">
        <v>80</v>
      </c>
      <c r="E70" s="135" t="s">
        <v>80</v>
      </c>
      <c r="F70" s="136" t="s">
        <v>80</v>
      </c>
      <c r="G70" s="137" t="s">
        <v>80</v>
      </c>
      <c r="H70" s="136" t="s">
        <v>80</v>
      </c>
      <c r="I70" s="138" t="s">
        <v>80</v>
      </c>
      <c r="J70" s="142" t="s">
        <v>80</v>
      </c>
      <c r="K70" s="140" t="s">
        <v>80</v>
      </c>
      <c r="L70" s="141" t="s">
        <v>80</v>
      </c>
    </row>
    <row r="71" spans="1:12" x14ac:dyDescent="0.2">
      <c r="A71" s="133">
        <v>66</v>
      </c>
      <c r="B71" s="133">
        <v>66</v>
      </c>
      <c r="C71" s="133">
        <v>100</v>
      </c>
      <c r="D71" s="134" t="s">
        <v>80</v>
      </c>
      <c r="E71" s="135" t="s">
        <v>80</v>
      </c>
      <c r="F71" s="136" t="s">
        <v>80</v>
      </c>
      <c r="G71" s="137" t="s">
        <v>80</v>
      </c>
      <c r="H71" s="136" t="s">
        <v>80</v>
      </c>
      <c r="I71" s="138" t="s">
        <v>80</v>
      </c>
      <c r="J71" s="142" t="s">
        <v>80</v>
      </c>
      <c r="K71" s="140" t="s">
        <v>80</v>
      </c>
      <c r="L71" s="141" t="s">
        <v>80</v>
      </c>
    </row>
    <row r="72" spans="1:12" x14ac:dyDescent="0.2">
      <c r="A72" s="133">
        <v>67</v>
      </c>
      <c r="B72" s="133">
        <v>67</v>
      </c>
      <c r="C72" s="133">
        <v>100</v>
      </c>
      <c r="D72" s="134" t="s">
        <v>80</v>
      </c>
      <c r="E72" s="135" t="s">
        <v>80</v>
      </c>
      <c r="F72" s="136" t="s">
        <v>80</v>
      </c>
      <c r="G72" s="137" t="s">
        <v>80</v>
      </c>
      <c r="H72" s="136" t="s">
        <v>80</v>
      </c>
      <c r="I72" s="138" t="s">
        <v>80</v>
      </c>
      <c r="J72" s="142" t="s">
        <v>80</v>
      </c>
      <c r="K72" s="140" t="s">
        <v>80</v>
      </c>
      <c r="L72" s="141" t="s">
        <v>80</v>
      </c>
    </row>
    <row r="73" spans="1:12" x14ac:dyDescent="0.2">
      <c r="A73" s="133">
        <v>68</v>
      </c>
      <c r="B73" s="133">
        <v>68</v>
      </c>
      <c r="C73" s="133">
        <v>100</v>
      </c>
      <c r="D73" s="134" t="s">
        <v>80</v>
      </c>
      <c r="E73" s="135" t="s">
        <v>80</v>
      </c>
      <c r="F73" s="136" t="s">
        <v>80</v>
      </c>
      <c r="G73" s="137" t="s">
        <v>80</v>
      </c>
      <c r="H73" s="136" t="s">
        <v>80</v>
      </c>
      <c r="I73" s="138" t="s">
        <v>80</v>
      </c>
      <c r="J73" s="142" t="s">
        <v>80</v>
      </c>
      <c r="K73" s="140" t="s">
        <v>80</v>
      </c>
      <c r="L73" s="141" t="s">
        <v>80</v>
      </c>
    </row>
    <row r="74" spans="1:12" x14ac:dyDescent="0.2">
      <c r="A74" s="133">
        <v>69</v>
      </c>
      <c r="B74" s="133">
        <v>69</v>
      </c>
      <c r="C74" s="133">
        <v>100</v>
      </c>
      <c r="D74" s="134" t="s">
        <v>80</v>
      </c>
      <c r="E74" s="135" t="s">
        <v>80</v>
      </c>
      <c r="F74" s="136" t="s">
        <v>80</v>
      </c>
      <c r="G74" s="137" t="s">
        <v>80</v>
      </c>
      <c r="H74" s="136" t="s">
        <v>80</v>
      </c>
      <c r="I74" s="138" t="s">
        <v>80</v>
      </c>
      <c r="J74" s="142" t="s">
        <v>80</v>
      </c>
      <c r="K74" s="140" t="s">
        <v>80</v>
      </c>
      <c r="L74" s="141" t="s">
        <v>80</v>
      </c>
    </row>
    <row r="75" spans="1:12" x14ac:dyDescent="0.2">
      <c r="A75" s="133">
        <v>70</v>
      </c>
      <c r="B75" s="133">
        <v>70</v>
      </c>
      <c r="C75" s="133">
        <v>100</v>
      </c>
      <c r="D75" s="134" t="s">
        <v>80</v>
      </c>
      <c r="E75" s="135" t="s">
        <v>80</v>
      </c>
      <c r="F75" s="136" t="s">
        <v>80</v>
      </c>
      <c r="G75" s="137" t="s">
        <v>80</v>
      </c>
      <c r="H75" s="136" t="s">
        <v>80</v>
      </c>
      <c r="I75" s="138" t="s">
        <v>80</v>
      </c>
      <c r="J75" s="142" t="s">
        <v>80</v>
      </c>
      <c r="K75" s="140" t="s">
        <v>80</v>
      </c>
      <c r="L75" s="141" t="s">
        <v>80</v>
      </c>
    </row>
    <row r="76" spans="1:12" x14ac:dyDescent="0.2">
      <c r="A76" s="133">
        <v>71</v>
      </c>
      <c r="B76" s="133">
        <v>71</v>
      </c>
      <c r="C76" s="133">
        <v>100</v>
      </c>
      <c r="D76" s="134" t="s">
        <v>80</v>
      </c>
      <c r="E76" s="135" t="s">
        <v>80</v>
      </c>
      <c r="F76" s="136" t="s">
        <v>80</v>
      </c>
      <c r="G76" s="137" t="s">
        <v>80</v>
      </c>
      <c r="H76" s="136" t="s">
        <v>80</v>
      </c>
      <c r="I76" s="138" t="s">
        <v>80</v>
      </c>
      <c r="J76" s="142" t="s">
        <v>80</v>
      </c>
      <c r="K76" s="140" t="s">
        <v>80</v>
      </c>
      <c r="L76" s="141" t="s">
        <v>80</v>
      </c>
    </row>
    <row r="77" spans="1:12" x14ac:dyDescent="0.2">
      <c r="A77" s="133">
        <v>72</v>
      </c>
      <c r="B77" s="133">
        <v>72</v>
      </c>
      <c r="C77" s="133">
        <v>100</v>
      </c>
      <c r="D77" s="134" t="s">
        <v>80</v>
      </c>
      <c r="E77" s="135" t="s">
        <v>80</v>
      </c>
      <c r="F77" s="136" t="s">
        <v>80</v>
      </c>
      <c r="G77" s="137" t="s">
        <v>80</v>
      </c>
      <c r="H77" s="136" t="s">
        <v>80</v>
      </c>
      <c r="I77" s="138" t="s">
        <v>80</v>
      </c>
      <c r="J77" s="142" t="s">
        <v>80</v>
      </c>
      <c r="K77" s="140" t="s">
        <v>80</v>
      </c>
      <c r="L77" s="141" t="s">
        <v>80</v>
      </c>
    </row>
    <row r="78" spans="1:12" x14ac:dyDescent="0.2">
      <c r="A78" s="133">
        <v>73</v>
      </c>
      <c r="B78" s="133">
        <v>73</v>
      </c>
      <c r="C78" s="133">
        <v>100</v>
      </c>
      <c r="D78" s="134" t="s">
        <v>80</v>
      </c>
      <c r="E78" s="135" t="s">
        <v>80</v>
      </c>
      <c r="F78" s="136" t="s">
        <v>80</v>
      </c>
      <c r="G78" s="137" t="s">
        <v>80</v>
      </c>
      <c r="H78" s="136" t="s">
        <v>80</v>
      </c>
      <c r="I78" s="138" t="s">
        <v>80</v>
      </c>
      <c r="J78" s="142" t="s">
        <v>80</v>
      </c>
      <c r="K78" s="140" t="s">
        <v>80</v>
      </c>
      <c r="L78" s="141" t="s">
        <v>80</v>
      </c>
    </row>
    <row r="79" spans="1:12" x14ac:dyDescent="0.2">
      <c r="A79" s="133">
        <v>74</v>
      </c>
      <c r="B79" s="133">
        <v>74</v>
      </c>
      <c r="C79" s="133">
        <v>100</v>
      </c>
      <c r="D79" s="134" t="s">
        <v>80</v>
      </c>
      <c r="E79" s="135" t="s">
        <v>80</v>
      </c>
      <c r="F79" s="136" t="s">
        <v>80</v>
      </c>
      <c r="G79" s="137" t="s">
        <v>80</v>
      </c>
      <c r="H79" s="136" t="s">
        <v>80</v>
      </c>
      <c r="I79" s="138" t="s">
        <v>80</v>
      </c>
      <c r="J79" s="142" t="s">
        <v>80</v>
      </c>
      <c r="K79" s="140" t="s">
        <v>80</v>
      </c>
      <c r="L79" s="141" t="s">
        <v>80</v>
      </c>
    </row>
    <row r="80" spans="1:12" x14ac:dyDescent="0.2">
      <c r="A80" s="133">
        <v>75</v>
      </c>
      <c r="B80" s="133">
        <v>75</v>
      </c>
      <c r="C80" s="133">
        <v>100</v>
      </c>
      <c r="D80" s="134" t="s">
        <v>80</v>
      </c>
      <c r="E80" s="135" t="s">
        <v>80</v>
      </c>
      <c r="F80" s="136" t="s">
        <v>80</v>
      </c>
      <c r="G80" s="137" t="s">
        <v>80</v>
      </c>
      <c r="H80" s="136" t="s">
        <v>80</v>
      </c>
      <c r="I80" s="138" t="s">
        <v>80</v>
      </c>
      <c r="J80" s="142" t="s">
        <v>80</v>
      </c>
      <c r="K80" s="140" t="s">
        <v>80</v>
      </c>
      <c r="L80" s="141" t="s">
        <v>80</v>
      </c>
    </row>
    <row r="81" spans="1:12" x14ac:dyDescent="0.2">
      <c r="A81" s="133">
        <v>77</v>
      </c>
      <c r="B81" s="133">
        <v>77</v>
      </c>
      <c r="C81" s="133">
        <v>100</v>
      </c>
      <c r="D81" s="134" t="s">
        <v>80</v>
      </c>
      <c r="E81" s="135" t="s">
        <v>80</v>
      </c>
      <c r="F81" s="136" t="s">
        <v>80</v>
      </c>
      <c r="G81" s="137" t="s">
        <v>80</v>
      </c>
      <c r="H81" s="136" t="s">
        <v>80</v>
      </c>
      <c r="I81" s="138" t="s">
        <v>80</v>
      </c>
      <c r="J81" s="142" t="s">
        <v>80</v>
      </c>
      <c r="K81" s="140" t="s">
        <v>80</v>
      </c>
      <c r="L81" s="141" t="s">
        <v>80</v>
      </c>
    </row>
    <row r="82" spans="1:12" x14ac:dyDescent="0.2">
      <c r="A82" s="133"/>
      <c r="B82" s="133"/>
      <c r="C82" s="133"/>
      <c r="D82" s="134"/>
      <c r="E82" s="135"/>
      <c r="F82" s="136"/>
      <c r="G82" s="137"/>
      <c r="H82" s="136"/>
      <c r="I82" s="138"/>
      <c r="J82" s="142"/>
      <c r="K82" s="140"/>
      <c r="L82" s="141"/>
    </row>
  </sheetData>
  <mergeCells count="4">
    <mergeCell ref="A1:F1"/>
    <mergeCell ref="H1:I1"/>
    <mergeCell ref="L1:L5"/>
    <mergeCell ref="J3:K3"/>
  </mergeCells>
  <conditionalFormatting sqref="K6:K82">
    <cfRule type="expression" dxfId="5" priority="3" stopIfTrue="1">
      <formula>$K6&lt;&gt;""</formula>
    </cfRule>
  </conditionalFormatting>
  <conditionalFormatting sqref="D6:D82">
    <cfRule type="expression" dxfId="4" priority="2" stopIfTrue="1">
      <formula>$D6="Mini"</formula>
    </cfRule>
  </conditionalFormatting>
  <conditionalFormatting sqref="E6:E82">
    <cfRule type="expression" dxfId="3" priority="1" stopIfTrue="1">
      <formula>$E6="B"</formula>
    </cfRule>
  </conditionalFormatting>
  <pageMargins left="0.39370078740157483" right="0.39370078740157483" top="0.98425196850393704" bottom="0.98425196850393704" header="0.51181102362204722" footer="0.51181102362204722"/>
  <pageSetup paperSize="9" scale="87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</sheetPr>
  <dimension ref="A1:W42"/>
  <sheetViews>
    <sheetView workbookViewId="0">
      <selection activeCell="A2" sqref="A2:H2"/>
    </sheetView>
  </sheetViews>
  <sheetFormatPr baseColWidth="10" defaultRowHeight="12.75" x14ac:dyDescent="0.2"/>
  <cols>
    <col min="1" max="1" width="4.33203125" style="3" customWidth="1"/>
    <col min="2" max="3" width="5.33203125" style="3" customWidth="1"/>
    <col min="4" max="5" width="12" style="3"/>
    <col min="6" max="8" width="8.83203125" style="3" customWidth="1"/>
    <col min="9" max="9" width="6.33203125" style="3" customWidth="1"/>
    <col min="10" max="11" width="6.6640625" style="3" customWidth="1"/>
    <col min="12" max="12" width="13.5" style="3" customWidth="1"/>
    <col min="13" max="13" width="3.83203125" style="3" customWidth="1"/>
    <col min="14" max="15" width="13.83203125" style="3" customWidth="1"/>
    <col min="16" max="16" width="3.6640625" style="3" customWidth="1"/>
    <col min="17" max="16384" width="12" style="3"/>
  </cols>
  <sheetData>
    <row r="1" spans="1:23" ht="15.75" x14ac:dyDescent="0.25">
      <c r="A1" s="166" t="s">
        <v>6</v>
      </c>
      <c r="B1" s="166"/>
      <c r="C1" s="166"/>
      <c r="D1" s="166"/>
      <c r="E1" s="166"/>
      <c r="F1" s="166"/>
      <c r="G1" s="166"/>
      <c r="I1" s="2"/>
      <c r="J1" s="167" t="s">
        <v>7</v>
      </c>
      <c r="K1" s="168"/>
      <c r="L1" s="168"/>
      <c r="M1" s="168"/>
      <c r="N1" s="168"/>
      <c r="O1" s="168"/>
      <c r="P1" s="168"/>
      <c r="Q1" s="168"/>
      <c r="R1" s="168"/>
    </row>
    <row r="2" spans="1:23" x14ac:dyDescent="0.2">
      <c r="A2" s="169" t="str">
        <f>Anmeldeblatt!B2</f>
        <v>Hauptgeschäftsstelle: Am Luderbach 5, 94439 Roßbach</v>
      </c>
      <c r="B2" s="169"/>
      <c r="C2" s="169"/>
      <c r="D2" s="169"/>
      <c r="E2" s="169"/>
      <c r="F2" s="169"/>
      <c r="G2" s="169"/>
      <c r="H2" s="169"/>
    </row>
    <row r="3" spans="1:23" x14ac:dyDescent="0.2">
      <c r="A3" s="41"/>
      <c r="B3" s="41"/>
      <c r="C3" s="41"/>
      <c r="D3" s="41"/>
      <c r="E3" s="41"/>
      <c r="F3" s="41"/>
      <c r="G3" s="41"/>
      <c r="H3" s="41"/>
    </row>
    <row r="4" spans="1:23" x14ac:dyDescent="0.2">
      <c r="A4" s="41"/>
      <c r="B4" s="41"/>
      <c r="C4" s="41"/>
      <c r="D4" s="41"/>
      <c r="E4" s="41"/>
      <c r="F4" s="41"/>
      <c r="G4" s="41"/>
      <c r="H4" s="41"/>
    </row>
    <row r="5" spans="1:23" x14ac:dyDescent="0.2">
      <c r="A5" s="41"/>
      <c r="B5" s="41"/>
      <c r="C5" s="41"/>
      <c r="D5" s="41"/>
      <c r="E5" s="41"/>
      <c r="F5" s="41"/>
      <c r="G5" s="41"/>
      <c r="H5" s="41"/>
      <c r="L5" s="37"/>
    </row>
    <row r="6" spans="1:23" ht="14.25" x14ac:dyDescent="0.2">
      <c r="A6" s="158" t="s">
        <v>41</v>
      </c>
      <c r="B6" s="158"/>
      <c r="C6" s="158"/>
      <c r="D6" s="158"/>
      <c r="E6" s="158"/>
      <c r="F6" s="158"/>
      <c r="G6" s="41"/>
      <c r="H6" s="163" t="str">
        <f>"von Gruppe: " &amp;Daten!K2</f>
        <v>von Gruppe: Gehlenberg</v>
      </c>
      <c r="I6" s="163"/>
      <c r="J6" s="163"/>
      <c r="K6" s="163"/>
      <c r="L6" s="163"/>
      <c r="N6" s="163" t="str">
        <f>"von LG: " &amp;Daten!K3</f>
        <v>von LG: Ems - Ostfriesland</v>
      </c>
      <c r="O6" s="163"/>
      <c r="P6" s="163"/>
      <c r="Q6" s="163"/>
      <c r="R6" s="163"/>
    </row>
    <row r="7" spans="1:23" x14ac:dyDescent="0.2">
      <c r="I7" s="4"/>
      <c r="J7" s="170" t="s">
        <v>4</v>
      </c>
      <c r="K7" s="170"/>
      <c r="L7" s="170" t="s">
        <v>5</v>
      </c>
      <c r="M7" s="170"/>
      <c r="N7" s="170"/>
      <c r="O7" s="167" t="s">
        <v>9</v>
      </c>
      <c r="P7" s="167"/>
      <c r="Q7" s="167"/>
      <c r="R7" s="167"/>
    </row>
    <row r="8" spans="1:23" ht="15.75" x14ac:dyDescent="0.25">
      <c r="A8" s="164" t="s">
        <v>68</v>
      </c>
      <c r="B8" s="164"/>
      <c r="C8" s="164"/>
      <c r="D8" s="165" t="str">
        <f>"AGILITY " &amp;IF(Daten!O1=1,Daten!P1,IF(Daten!O1=2,Daten!P2,Daten!P3))</f>
        <v>AGILITY Cup des IRJGV</v>
      </c>
      <c r="E8" s="165"/>
      <c r="F8" s="165"/>
      <c r="G8" s="165"/>
      <c r="H8" s="165"/>
      <c r="I8" s="42"/>
      <c r="J8" s="159">
        <f>Daten!D1</f>
        <v>43583</v>
      </c>
      <c r="K8" s="160"/>
      <c r="L8" s="161" t="str">
        <f>Daten!D2</f>
        <v>Bremervörde</v>
      </c>
      <c r="M8" s="162"/>
      <c r="N8" s="162"/>
      <c r="O8" s="161" t="str">
        <f>Daten!D3</f>
        <v>Niederelbe</v>
      </c>
      <c r="P8" s="162"/>
      <c r="Q8" s="162"/>
      <c r="R8" s="160"/>
    </row>
    <row r="9" spans="1:23" s="44" customFormat="1" x14ac:dyDescent="0.2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</row>
    <row r="10" spans="1:23" s="46" customFormat="1" ht="12.75" customHeight="1" x14ac:dyDescent="0.2">
      <c r="A10" s="157" t="s">
        <v>40</v>
      </c>
      <c r="B10" s="157"/>
      <c r="C10" s="157"/>
      <c r="D10" s="157"/>
      <c r="E10" s="157"/>
      <c r="F10" s="157"/>
      <c r="G10" s="45"/>
      <c r="H10" s="45"/>
      <c r="I10" s="45"/>
    </row>
    <row r="11" spans="1:23" s="48" customFormat="1" ht="15.75" x14ac:dyDescent="0.25">
      <c r="A11" s="47" t="s">
        <v>29</v>
      </c>
      <c r="B11" s="1" t="s">
        <v>30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s="48" customFormat="1" ht="15.75" x14ac:dyDescent="0.25">
      <c r="A12" s="47" t="s">
        <v>29</v>
      </c>
      <c r="B12" s="1" t="s">
        <v>31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1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s="48" customFormat="1" ht="12.75" customHeight="1" x14ac:dyDescent="0.25">
      <c r="A13" s="47" t="s">
        <v>29</v>
      </c>
      <c r="B13" s="1" t="s">
        <v>32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s="48" customFormat="1" ht="15.75" customHeight="1" x14ac:dyDescent="0.25">
      <c r="A14" s="47" t="s">
        <v>29</v>
      </c>
      <c r="B14" s="39" t="s">
        <v>33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s="44" customFormat="1" ht="15.75" customHeight="1" x14ac:dyDescent="0.2">
      <c r="A15" s="47" t="s">
        <v>29</v>
      </c>
      <c r="B15" s="1" t="s">
        <v>34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s="44" customFormat="1" ht="15.75" customHeight="1" x14ac:dyDescent="0.2">
      <c r="A16" s="3"/>
      <c r="B16" s="1" t="s">
        <v>36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s="44" customFormat="1" ht="15.75" customHeight="1" x14ac:dyDescent="0.2">
      <c r="A17" s="3"/>
      <c r="B17" s="49" t="s">
        <v>35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s="44" customFormat="1" ht="15.75" customHeight="1" x14ac:dyDescent="0.25">
      <c r="A18" s="50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</row>
    <row r="19" spans="1:23" s="44" customFormat="1" ht="15.75" customHeight="1" x14ac:dyDescent="0.25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1"/>
      <c r="L19" s="50"/>
      <c r="M19" s="50"/>
      <c r="N19" s="50"/>
      <c r="O19" s="50"/>
      <c r="P19" s="50"/>
      <c r="Q19" s="50"/>
      <c r="R19" s="50"/>
    </row>
    <row r="20" spans="1:23" s="44" customFormat="1" ht="15.75" customHeight="1" x14ac:dyDescent="0.25">
      <c r="A20" s="50"/>
      <c r="B20" s="45"/>
      <c r="C20" s="45"/>
      <c r="D20" s="45"/>
      <c r="E20" s="45"/>
      <c r="F20" s="45"/>
      <c r="G20" s="45"/>
      <c r="H20" s="45"/>
      <c r="I20" s="45"/>
      <c r="J20" s="45"/>
      <c r="K20" s="52"/>
      <c r="L20" s="45"/>
      <c r="M20" s="45"/>
      <c r="N20" s="45"/>
      <c r="O20" s="45"/>
      <c r="P20" s="45"/>
      <c r="Q20" s="45"/>
      <c r="R20" s="45"/>
    </row>
    <row r="21" spans="1:23" s="44" customFormat="1" ht="15.75" customHeight="1" x14ac:dyDescent="0.25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1"/>
      <c r="L21" s="50"/>
      <c r="M21" s="50"/>
      <c r="N21" s="50"/>
      <c r="O21" s="50"/>
      <c r="P21" s="50"/>
      <c r="Q21" s="50"/>
      <c r="R21" s="50"/>
    </row>
    <row r="22" spans="1:23" s="44" customFormat="1" ht="15.75" customHeight="1" x14ac:dyDescent="0.4">
      <c r="B22" s="50"/>
      <c r="C22" s="53"/>
      <c r="D22" s="53"/>
      <c r="E22" s="53"/>
      <c r="F22" s="53"/>
      <c r="G22" s="53"/>
      <c r="H22" s="53"/>
      <c r="I22" s="53"/>
      <c r="J22" s="53"/>
      <c r="K22" s="54"/>
      <c r="L22" s="53"/>
      <c r="M22" s="50"/>
      <c r="N22" s="50"/>
      <c r="O22" s="55"/>
      <c r="P22" s="56"/>
      <c r="Q22" s="56"/>
      <c r="R22" s="56"/>
    </row>
    <row r="23" spans="1:23" s="44" customFormat="1" ht="15.75" customHeight="1" x14ac:dyDescent="0.2">
      <c r="A23" s="40"/>
      <c r="B23" s="40"/>
      <c r="C23" s="45"/>
      <c r="E23" s="45"/>
      <c r="F23" s="45"/>
      <c r="G23" s="45"/>
      <c r="K23" s="57"/>
      <c r="M23" s="45"/>
      <c r="N23" s="45"/>
      <c r="O23" s="4"/>
      <c r="P23" s="58"/>
      <c r="Q23" s="58"/>
      <c r="R23" s="58"/>
    </row>
    <row r="24" spans="1:23" s="44" customFormat="1" ht="15.75" customHeight="1" x14ac:dyDescent="0.2">
      <c r="A24" s="45"/>
      <c r="B24" s="46"/>
      <c r="C24" s="46"/>
      <c r="D24" s="46"/>
      <c r="E24" s="46"/>
      <c r="F24" s="46"/>
      <c r="G24" s="45"/>
      <c r="H24" s="45"/>
      <c r="I24" s="45"/>
      <c r="J24" s="46"/>
      <c r="K24" s="59"/>
      <c r="L24" s="46"/>
      <c r="M24" s="46"/>
      <c r="N24" s="46"/>
      <c r="O24" s="46"/>
      <c r="P24" s="46"/>
      <c r="Q24" s="46"/>
      <c r="R24" s="46"/>
    </row>
    <row r="25" spans="1:23" s="44" customFormat="1" ht="15.75" customHeight="1" x14ac:dyDescent="0.25">
      <c r="A25" s="50"/>
      <c r="B25" s="45"/>
      <c r="C25" s="45"/>
      <c r="D25" s="45"/>
      <c r="E25" s="45"/>
      <c r="F25" s="45"/>
      <c r="G25" s="45"/>
      <c r="H25" s="45"/>
      <c r="I25" s="45"/>
      <c r="J25" s="45"/>
      <c r="K25" s="52"/>
      <c r="L25" s="45"/>
      <c r="M25" s="45"/>
      <c r="N25" s="45"/>
      <c r="O25" s="45"/>
      <c r="P25" s="45"/>
      <c r="Q25" s="45"/>
      <c r="R25" s="45"/>
    </row>
    <row r="26" spans="1:23" s="44" customFormat="1" ht="15.75" customHeight="1" x14ac:dyDescent="0.25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1"/>
      <c r="L26" s="50"/>
      <c r="M26" s="50"/>
      <c r="N26" s="50"/>
      <c r="O26" s="50"/>
      <c r="P26" s="50"/>
      <c r="Q26" s="50"/>
      <c r="R26" s="50"/>
    </row>
    <row r="27" spans="1:23" s="44" customFormat="1" ht="15.75" customHeight="1" x14ac:dyDescent="0.25">
      <c r="A27" s="50"/>
      <c r="B27" s="45"/>
      <c r="C27" s="45"/>
      <c r="D27" s="45"/>
      <c r="E27" s="45"/>
      <c r="F27" s="45"/>
      <c r="G27" s="45"/>
      <c r="H27" s="45"/>
      <c r="I27" s="45"/>
      <c r="J27" s="45"/>
      <c r="K27" s="52"/>
      <c r="L27" s="45"/>
      <c r="M27" s="45"/>
      <c r="N27" s="45"/>
      <c r="O27" s="45"/>
      <c r="P27" s="45"/>
      <c r="Q27" s="45"/>
      <c r="R27" s="45"/>
    </row>
    <row r="28" spans="1:23" s="44" customFormat="1" ht="15.75" customHeight="1" x14ac:dyDescent="0.25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1"/>
      <c r="L28" s="50"/>
      <c r="M28" s="50"/>
      <c r="N28" s="50"/>
      <c r="O28" s="50"/>
      <c r="P28" s="50"/>
      <c r="Q28" s="50"/>
      <c r="R28" s="50"/>
    </row>
    <row r="29" spans="1:23" s="44" customFormat="1" ht="15.75" customHeight="1" x14ac:dyDescent="0.4">
      <c r="B29" s="50"/>
      <c r="C29" s="53"/>
      <c r="D29" s="53"/>
      <c r="E29" s="53"/>
      <c r="F29" s="53"/>
      <c r="G29" s="53"/>
      <c r="H29" s="53"/>
      <c r="I29" s="53"/>
      <c r="J29" s="53"/>
      <c r="K29" s="54"/>
      <c r="L29" s="53"/>
      <c r="M29" s="50"/>
      <c r="N29" s="50"/>
      <c r="O29" s="55"/>
      <c r="P29" s="56"/>
      <c r="Q29" s="56"/>
      <c r="R29" s="56"/>
    </row>
    <row r="30" spans="1:23" s="44" customFormat="1" ht="15.75" customHeight="1" x14ac:dyDescent="0.2">
      <c r="A30" s="40"/>
      <c r="B30" s="40"/>
      <c r="C30" s="45"/>
      <c r="E30" s="45"/>
      <c r="F30" s="45"/>
      <c r="G30" s="45"/>
      <c r="K30" s="57"/>
      <c r="M30" s="45"/>
      <c r="N30" s="45"/>
      <c r="O30" s="4"/>
      <c r="P30" s="58"/>
      <c r="Q30" s="58"/>
      <c r="R30" s="58"/>
    </row>
    <row r="31" spans="1:23" s="44" customFormat="1" ht="15.75" customHeight="1" x14ac:dyDescent="0.2">
      <c r="A31" s="45"/>
      <c r="B31" s="46"/>
      <c r="C31" s="46"/>
      <c r="D31" s="46"/>
      <c r="E31" s="46"/>
      <c r="F31" s="46"/>
      <c r="G31" s="45"/>
      <c r="H31" s="45"/>
      <c r="I31" s="45"/>
      <c r="J31" s="46"/>
      <c r="K31" s="59"/>
      <c r="L31" s="46"/>
      <c r="M31" s="46"/>
      <c r="N31" s="46"/>
      <c r="O31" s="46"/>
      <c r="P31" s="46"/>
      <c r="Q31" s="46"/>
      <c r="R31" s="46"/>
    </row>
    <row r="32" spans="1:23" s="44" customFormat="1" ht="15.75" customHeight="1" x14ac:dyDescent="0.25">
      <c r="A32" s="50"/>
      <c r="B32" s="45"/>
      <c r="C32" s="45"/>
      <c r="D32" s="45"/>
      <c r="E32" s="45"/>
      <c r="F32" s="45"/>
      <c r="G32" s="45"/>
      <c r="H32" s="45"/>
      <c r="I32" s="45"/>
      <c r="J32" s="45"/>
      <c r="K32" s="52"/>
      <c r="L32" s="45"/>
      <c r="M32" s="45"/>
      <c r="N32" s="45"/>
      <c r="O32" s="45"/>
      <c r="P32" s="45"/>
      <c r="Q32" s="45"/>
      <c r="R32" s="45"/>
    </row>
    <row r="33" spans="1:18" s="44" customFormat="1" ht="15.75" customHeight="1" x14ac:dyDescent="0.25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1"/>
      <c r="L33" s="50"/>
      <c r="M33" s="50"/>
      <c r="N33" s="50"/>
      <c r="O33" s="50"/>
      <c r="P33" s="50"/>
      <c r="Q33" s="50"/>
      <c r="R33" s="50"/>
    </row>
    <row r="34" spans="1:18" s="44" customFormat="1" ht="15.75" customHeight="1" x14ac:dyDescent="0.25">
      <c r="A34" s="50"/>
      <c r="B34" s="45"/>
      <c r="C34" s="45"/>
      <c r="D34" s="45"/>
      <c r="E34" s="45"/>
      <c r="F34" s="45"/>
      <c r="G34" s="45"/>
      <c r="H34" s="45"/>
      <c r="I34" s="45"/>
      <c r="J34" s="45"/>
      <c r="K34" s="52"/>
      <c r="L34" s="45"/>
      <c r="M34" s="45"/>
      <c r="N34" s="45"/>
      <c r="O34" s="45"/>
      <c r="P34" s="45"/>
      <c r="Q34" s="45"/>
      <c r="R34" s="45"/>
    </row>
    <row r="35" spans="1:18" s="44" customFormat="1" ht="15.75" customHeight="1" x14ac:dyDescent="0.2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</row>
    <row r="36" spans="1:18" s="44" customFormat="1" ht="15.75" customHeight="1" x14ac:dyDescent="0.4">
      <c r="B36" s="50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0"/>
      <c r="N36" s="50"/>
      <c r="O36" s="55"/>
      <c r="P36" s="56"/>
      <c r="Q36" s="56"/>
      <c r="R36" s="56"/>
    </row>
    <row r="37" spans="1:18" s="44" customFormat="1" ht="15.75" customHeight="1" x14ac:dyDescent="0.2">
      <c r="A37" s="40"/>
      <c r="B37" s="40"/>
      <c r="C37" s="45"/>
      <c r="E37" s="45"/>
      <c r="F37" s="45"/>
      <c r="G37" s="45"/>
      <c r="M37" s="45"/>
      <c r="N37" s="45"/>
      <c r="O37" s="4"/>
      <c r="P37" s="58"/>
      <c r="Q37" s="58"/>
      <c r="R37" s="58"/>
    </row>
    <row r="38" spans="1:18" ht="15.75" customHeight="1" x14ac:dyDescent="0.2">
      <c r="M38" s="60"/>
      <c r="N38" s="60"/>
      <c r="O38" s="60"/>
      <c r="P38" s="60"/>
      <c r="Q38" s="60"/>
      <c r="R38" s="60"/>
    </row>
    <row r="39" spans="1:18" ht="15.75" customHeight="1" x14ac:dyDescent="0.2"/>
    <row r="40" spans="1:18" ht="15.75" customHeight="1" x14ac:dyDescent="0.2"/>
    <row r="41" spans="1:18" ht="15.75" customHeight="1" x14ac:dyDescent="0.2"/>
    <row r="42" spans="1:18" ht="15.75" customHeight="1" x14ac:dyDescent="0.2"/>
  </sheetData>
  <sheetProtection password="DB9F" sheet="1" objects="1" scenarios="1"/>
  <mergeCells count="15">
    <mergeCell ref="A1:G1"/>
    <mergeCell ref="J1:R1"/>
    <mergeCell ref="A2:H2"/>
    <mergeCell ref="J7:K7"/>
    <mergeCell ref="L7:N7"/>
    <mergeCell ref="O7:R7"/>
    <mergeCell ref="A10:F10"/>
    <mergeCell ref="A6:F6"/>
    <mergeCell ref="J8:K8"/>
    <mergeCell ref="O8:R8"/>
    <mergeCell ref="L8:N8"/>
    <mergeCell ref="H6:L6"/>
    <mergeCell ref="N6:R6"/>
    <mergeCell ref="A8:C8"/>
    <mergeCell ref="D8:H8"/>
  </mergeCells>
  <pageMargins left="0" right="0" top="0.19685039370078741" bottom="0" header="0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3"/>
  <dimension ref="A1:O81"/>
  <sheetViews>
    <sheetView view="pageLayout" zoomScaleNormal="100" zoomScaleSheetLayoutView="69" workbookViewId="0">
      <selection activeCell="F15" sqref="F15"/>
    </sheetView>
  </sheetViews>
  <sheetFormatPr baseColWidth="10" defaultRowHeight="12.75" x14ac:dyDescent="0.2"/>
  <cols>
    <col min="1" max="1" width="3" style="85" customWidth="1"/>
    <col min="2" max="3" width="3.83203125" style="85" hidden="1" customWidth="1"/>
    <col min="4" max="4" width="6.1640625" style="91" customWidth="1"/>
    <col min="5" max="5" width="8" style="92" customWidth="1"/>
    <col min="6" max="6" width="27.6640625" style="85" customWidth="1"/>
    <col min="7" max="7" width="23" style="86" customWidth="1"/>
    <col min="8" max="8" width="23.83203125" style="85" customWidth="1"/>
    <col min="9" max="9" width="18.33203125" style="85" customWidth="1"/>
    <col min="10" max="10" width="26.33203125" style="85" customWidth="1"/>
    <col min="11" max="11" width="36" style="86" customWidth="1"/>
    <col min="12" max="12" width="3.5" style="93" customWidth="1"/>
    <col min="13" max="13" width="6.6640625" style="86" customWidth="1"/>
    <col min="14" max="14" width="4.33203125" style="86" customWidth="1"/>
    <col min="15" max="16384" width="12" style="85"/>
  </cols>
  <sheetData>
    <row r="1" spans="1:15" x14ac:dyDescent="0.2">
      <c r="A1" s="150" t="s">
        <v>54</v>
      </c>
      <c r="B1" s="150"/>
      <c r="C1" s="150"/>
      <c r="D1" s="150"/>
      <c r="E1" s="150"/>
      <c r="F1" s="150"/>
      <c r="G1" s="61" t="s">
        <v>55</v>
      </c>
      <c r="H1" s="151" t="str">
        <f>IF( Daten!O1=1,Daten!P1,IF(Daten!O1=2,Daten!P2,Daten!P3))</f>
        <v>Cup des IRJGV</v>
      </c>
      <c r="I1" s="151"/>
      <c r="J1" s="62" t="s">
        <v>56</v>
      </c>
      <c r="K1" s="74" t="str">
        <f>Daten!K1</f>
        <v>Nord</v>
      </c>
      <c r="L1" s="152" t="s">
        <v>62</v>
      </c>
    </row>
    <row r="2" spans="1:15" ht="6" customHeight="1" x14ac:dyDescent="0.2">
      <c r="A2" s="63"/>
      <c r="D2" s="63"/>
      <c r="E2" s="76"/>
      <c r="F2" s="64"/>
      <c r="G2" s="65"/>
      <c r="H2" s="64"/>
      <c r="I2" s="64"/>
      <c r="J2" s="64"/>
      <c r="K2" s="65"/>
      <c r="L2" s="153"/>
    </row>
    <row r="3" spans="1:15" x14ac:dyDescent="0.2">
      <c r="A3" s="87" t="s">
        <v>73</v>
      </c>
      <c r="D3" s="66" t="s">
        <v>71</v>
      </c>
      <c r="E3" s="75" t="s">
        <v>64</v>
      </c>
      <c r="F3" s="94">
        <f>Daten!D1</f>
        <v>43583</v>
      </c>
      <c r="G3" s="67" t="s">
        <v>57</v>
      </c>
      <c r="H3" s="68" t="str">
        <f>Daten!D2</f>
        <v>Bremervörde</v>
      </c>
      <c r="I3" s="67" t="s">
        <v>78</v>
      </c>
      <c r="J3" s="155" t="str">
        <f>Daten!K4</f>
        <v>Arnold Caspers</v>
      </c>
      <c r="K3" s="156"/>
      <c r="L3" s="153"/>
      <c r="O3" s="89"/>
    </row>
    <row r="4" spans="1:15" s="87" customFormat="1" ht="11.25" x14ac:dyDescent="0.2">
      <c r="A4" s="69" t="s">
        <v>72</v>
      </c>
      <c r="D4" s="66" t="s">
        <v>0</v>
      </c>
      <c r="E4" s="75" t="s">
        <v>63</v>
      </c>
      <c r="F4" s="70" t="s">
        <v>58</v>
      </c>
      <c r="G4" s="69" t="s">
        <v>59</v>
      </c>
      <c r="H4" s="70" t="s">
        <v>60</v>
      </c>
      <c r="I4" s="70" t="s">
        <v>3</v>
      </c>
      <c r="J4" s="70" t="s">
        <v>75</v>
      </c>
      <c r="K4" s="70" t="s">
        <v>74</v>
      </c>
      <c r="L4" s="153"/>
    </row>
    <row r="5" spans="1:15" x14ac:dyDescent="0.2">
      <c r="A5" s="71"/>
      <c r="B5" s="85" t="s">
        <v>61</v>
      </c>
      <c r="D5" s="71"/>
      <c r="E5" s="71"/>
      <c r="F5" s="72"/>
      <c r="G5" s="72"/>
      <c r="H5" s="72"/>
      <c r="I5" s="72"/>
      <c r="J5" s="73"/>
      <c r="K5" s="73"/>
      <c r="L5" s="154"/>
      <c r="M5" s="88"/>
    </row>
    <row r="6" spans="1:15" x14ac:dyDescent="0.2">
      <c r="A6" s="103">
        <v>1</v>
      </c>
      <c r="B6" s="103">
        <v>1</v>
      </c>
      <c r="C6" s="103">
        <f t="shared" ref="C6:C37" si="0">IF(D6="Maxi",1,IF(D6="Mini",2,100))</f>
        <v>100</v>
      </c>
      <c r="D6" s="124" t="str">
        <f>IF(ISERROR(VLOOKUP(B6,Daten!A:Z,2,FALSE)),"",IF(VLOOKUP(B6,Daten!A:Z,9,FALSE)&lt;&gt;"","Mini",IF(VLOOKUP(B6,Daten!A:Z,10,FALSE)&lt;&gt;"","Maxi","")))</f>
        <v/>
      </c>
      <c r="E6" s="125" t="str">
        <f>IF(ISERROR(VLOOKUP(B6,Daten!A:Z,3,FALSE)),"",IF(VLOOKUP(B6,Daten!A:Z,18,FALSE)&lt;&gt;"",VLOOKUP(B6,Daten!A:Z,18,FALSE),""))</f>
        <v/>
      </c>
      <c r="F6" s="126" t="str">
        <f>IF(ISERROR(VLOOKUP(B6,Daten!A:Z,3,FALSE)),"",IF(VLOOKUP(B6,Daten!A:Z,3,FALSE)&lt;&gt;"",VLOOKUP(B6,Daten!A:Z,3,FALSE),""))</f>
        <v/>
      </c>
      <c r="G6" s="127" t="str">
        <f>IF(ISERROR(VLOOKUP(B6,Daten!A:Z,3,FALSE)),"",IF(VLOOKUP(B6,Daten!A:Z,11,FALSE)&lt;&gt;"",VLOOKUP(B6,Daten!A:Z,11,FALSE),""))</f>
        <v/>
      </c>
      <c r="H6" s="126" t="str">
        <f>IF(ISERROR(VLOOKUP(B6,Daten!A:Z,3,FALSE)),"",IF(VLOOKUP(B6,Daten!A:Z,15,FALSE)&lt;&gt;"",VLOOKUP(B6,Daten!A:Z,15,FALSE),""))</f>
        <v/>
      </c>
      <c r="I6" s="128" t="str">
        <f>IF(ISERROR(VLOOKUP(B6,Daten!A:Z,3,FALSE)),"",Daten!$K$2)</f>
        <v/>
      </c>
      <c r="J6" s="129" t="str">
        <f>IF(ISERROR(VLOOKUP(B6,Daten!A:Z,3,FALSE)),"",IF(VLOOKUP(B6,Daten!A:Z,17,FALSE)&lt;&gt;"",VLOOKUP(B6,Daten!A:Z,17,FALSE),""))</f>
        <v/>
      </c>
      <c r="K6" s="130" t="str">
        <f>IF(ISERROR(VLOOKUP(B6,Daten!A:Z,3,FALSE)),"",IF(VLOOKUP(B6,Daten!A:Z,20,FALSE)&lt;&gt;"",VLOOKUP(B6,Daten!A:Z,20,FALSE),""))</f>
        <v/>
      </c>
      <c r="L6" s="131" t="str">
        <f>IF(ISERROR(VLOOKUP(B6,Daten!A:Z,3,FALSE)),"",IF(VLOOKUP(B6,Daten!A:Z,19,FALSE)&lt;&gt;"",VLOOKUP(B6,Daten!A:Z,19,FALSE),""))</f>
        <v/>
      </c>
      <c r="N6" s="85"/>
    </row>
    <row r="7" spans="1:15" x14ac:dyDescent="0.2">
      <c r="A7" s="103">
        <v>2</v>
      </c>
      <c r="B7" s="103">
        <v>2</v>
      </c>
      <c r="C7" s="103">
        <f t="shared" si="0"/>
        <v>100</v>
      </c>
      <c r="D7" s="124" t="str">
        <f>IF(ISERROR(VLOOKUP(B7,Daten!A:Z,2,FALSE)),"",IF(VLOOKUP(B7,Daten!A:Z,9,FALSE)&lt;&gt;"","Mini",IF(VLOOKUP(B7,Daten!A:Z,10,FALSE)&lt;&gt;"","Maxi","")))</f>
        <v/>
      </c>
      <c r="E7" s="125" t="str">
        <f>IF(ISERROR(VLOOKUP(B7,Daten!A:Z,3,FALSE)),"",IF(VLOOKUP(B7,Daten!A:Z,18,FALSE)&lt;&gt;"",VLOOKUP(B7,Daten!A:Z,18,FALSE),""))</f>
        <v/>
      </c>
      <c r="F7" s="126" t="str">
        <f>IF(ISERROR(VLOOKUP(B7,Daten!A:Z,3,FALSE)),"",IF(VLOOKUP(B7,Daten!A:Z,3,FALSE)&lt;&gt;"",VLOOKUP(B7,Daten!A:Z,3,FALSE),""))</f>
        <v/>
      </c>
      <c r="G7" s="127" t="str">
        <f>IF(ISERROR(VLOOKUP(B7,Daten!A:Z,3,FALSE)),"",IF(VLOOKUP(B7,Daten!A:Z,11,FALSE)&lt;&gt;"",VLOOKUP(B7,Daten!A:Z,11,FALSE),""))</f>
        <v/>
      </c>
      <c r="H7" s="126" t="str">
        <f>IF(ISERROR(VLOOKUP(B7,Daten!A:Z,3,FALSE)),"",IF(VLOOKUP(B7,Daten!A:Z,15,FALSE)&lt;&gt;"",VLOOKUP(B7,Daten!A:Z,15,FALSE),""))</f>
        <v/>
      </c>
      <c r="I7" s="128" t="str">
        <f>IF(ISERROR(VLOOKUP(B7,Daten!A:Z,3,FALSE)),"",Daten!$K$2)</f>
        <v/>
      </c>
      <c r="J7" s="132" t="str">
        <f>IF(ISERROR(VLOOKUP(B7,Daten!A:Z,3,FALSE)),"",IF(VLOOKUP(B7,Daten!A:Z,17,FALSE)&lt;&gt;"",VLOOKUP(B7,Daten!A:Z,17,FALSE),""))</f>
        <v/>
      </c>
      <c r="K7" s="130" t="str">
        <f>IF(ISERROR(VLOOKUP(B7,Daten!A:Z,3,FALSE)),"",IF(VLOOKUP(B7,Daten!A:Z,20,FALSE)&lt;&gt;"",VLOOKUP(B7,Daten!A:Z,20,FALSE),""))</f>
        <v/>
      </c>
      <c r="L7" s="131" t="str">
        <f>IF(ISERROR(VLOOKUP(B7,Daten!A:Z,3,FALSE)),"",IF(VLOOKUP(B7,Daten!A:Z,19,FALSE)&lt;&gt;"",VLOOKUP(B7,Daten!A:Z,19,FALSE),""))</f>
        <v/>
      </c>
      <c r="N7" s="85"/>
    </row>
    <row r="8" spans="1:15" x14ac:dyDescent="0.2">
      <c r="A8" s="103">
        <v>3</v>
      </c>
      <c r="B8" s="103">
        <v>3</v>
      </c>
      <c r="C8" s="103">
        <f t="shared" si="0"/>
        <v>100</v>
      </c>
      <c r="D8" s="124" t="str">
        <f>IF(ISERROR(VLOOKUP(B8,Daten!A:Z,2,FALSE)),"",IF(VLOOKUP(B8,Daten!A:Z,9,FALSE)&lt;&gt;"","Mini",IF(VLOOKUP(B8,Daten!A:Z,10,FALSE)&lt;&gt;"","Maxi","")))</f>
        <v/>
      </c>
      <c r="E8" s="125" t="str">
        <f>IF(ISERROR(VLOOKUP(B8,Daten!A:Z,3,FALSE)),"",IF(VLOOKUP(B8,Daten!A:Z,18,FALSE)&lt;&gt;"",VLOOKUP(B8,Daten!A:Z,18,FALSE),""))</f>
        <v/>
      </c>
      <c r="F8" s="126" t="str">
        <f>IF(ISERROR(VLOOKUP(B8,Daten!A:Z,3,FALSE)),"",IF(VLOOKUP(B8,Daten!A:Z,3,FALSE)&lt;&gt;"",VLOOKUP(B8,Daten!A:Z,3,FALSE),""))</f>
        <v/>
      </c>
      <c r="G8" s="127" t="str">
        <f>IF(ISERROR(VLOOKUP(B8,Daten!A:Z,3,FALSE)),"",IF(VLOOKUP(B8,Daten!A:Z,11,FALSE)&lt;&gt;"",VLOOKUP(B8,Daten!A:Z,11,FALSE),""))</f>
        <v/>
      </c>
      <c r="H8" s="126" t="str">
        <f>IF(ISERROR(VLOOKUP(B8,Daten!A:Z,3,FALSE)),"",IF(VLOOKUP(B8,Daten!A:Z,15,FALSE)&lt;&gt;"",VLOOKUP(B8,Daten!A:Z,15,FALSE),""))</f>
        <v/>
      </c>
      <c r="I8" s="128" t="str">
        <f>IF(ISERROR(VLOOKUP(B8,Daten!A:Z,3,FALSE)),"",Daten!$K$2)</f>
        <v/>
      </c>
      <c r="J8" s="132" t="str">
        <f>IF(ISERROR(VLOOKUP(B8,Daten!A:Z,3,FALSE)),"",IF(VLOOKUP(B8,Daten!A:Z,17,FALSE)&lt;&gt;"",VLOOKUP(B8,Daten!A:Z,17,FALSE),""))</f>
        <v/>
      </c>
      <c r="K8" s="130" t="str">
        <f>IF(ISERROR(VLOOKUP(B8,Daten!A:Z,3,FALSE)),"",IF(VLOOKUP(B8,Daten!A:Z,20,FALSE)&lt;&gt;"",VLOOKUP(B8,Daten!A:Z,20,FALSE),""))</f>
        <v/>
      </c>
      <c r="L8" s="131" t="str">
        <f>IF(ISERROR(VLOOKUP(B8,Daten!A:Z,3,FALSE)),"",IF(VLOOKUP(B8,Daten!A:Z,19,FALSE)&lt;&gt;"",VLOOKUP(B8,Daten!A:Z,19,FALSE),""))</f>
        <v/>
      </c>
      <c r="N8" s="85"/>
    </row>
    <row r="9" spans="1:15" x14ac:dyDescent="0.2">
      <c r="A9" s="103">
        <v>4</v>
      </c>
      <c r="B9" s="103">
        <v>4</v>
      </c>
      <c r="C9" s="103">
        <f t="shared" si="0"/>
        <v>100</v>
      </c>
      <c r="D9" s="124" t="str">
        <f>IF(ISERROR(VLOOKUP(B9,Daten!A:Z,2,FALSE)),"",IF(VLOOKUP(B9,Daten!A:Z,9,FALSE)&lt;&gt;"","Mini",IF(VLOOKUP(B9,Daten!A:Z,10,FALSE)&lt;&gt;"","Maxi","")))</f>
        <v/>
      </c>
      <c r="E9" s="125" t="str">
        <f>IF(ISERROR(VLOOKUP(B9,Daten!A:Z,3,FALSE)),"",IF(VLOOKUP(B9,Daten!A:Z,18,FALSE)&lt;&gt;"",VLOOKUP(B9,Daten!A:Z,18,FALSE),""))</f>
        <v/>
      </c>
      <c r="F9" s="126" t="str">
        <f>IF(ISERROR(VLOOKUP(B9,Daten!A:Z,3,FALSE)),"",IF(VLOOKUP(B9,Daten!A:Z,3,FALSE)&lt;&gt;"",VLOOKUP(B9,Daten!A:Z,3,FALSE),""))</f>
        <v/>
      </c>
      <c r="G9" s="127" t="str">
        <f>IF(ISERROR(VLOOKUP(B9,Daten!A:Z,3,FALSE)),"",IF(VLOOKUP(B9,Daten!A:Z,11,FALSE)&lt;&gt;"",VLOOKUP(B9,Daten!A:Z,11,FALSE),""))</f>
        <v/>
      </c>
      <c r="H9" s="126" t="str">
        <f>IF(ISERROR(VLOOKUP(B9,Daten!A:Z,3,FALSE)),"",IF(VLOOKUP(B9,Daten!A:Z,15,FALSE)&lt;&gt;"",VLOOKUP(B9,Daten!A:Z,15,FALSE),""))</f>
        <v/>
      </c>
      <c r="I9" s="128" t="str">
        <f>IF(ISERROR(VLOOKUP(B9,Daten!A:Z,3,FALSE)),"",Daten!$K$2)</f>
        <v/>
      </c>
      <c r="J9" s="132" t="str">
        <f>IF(ISERROR(VLOOKUP(B9,Daten!A:Z,3,FALSE)),"",IF(VLOOKUP(B9,Daten!A:Z,17,FALSE)&lt;&gt;"",VLOOKUP(B9,Daten!A:Z,17,FALSE),""))</f>
        <v/>
      </c>
      <c r="K9" s="130" t="str">
        <f>IF(ISERROR(VLOOKUP(B9,Daten!A:Z,3,FALSE)),"",IF(VLOOKUP(B9,Daten!A:Z,20,FALSE)&lt;&gt;"",VLOOKUP(B9,Daten!A:Z,20,FALSE),""))</f>
        <v/>
      </c>
      <c r="L9" s="131" t="str">
        <f>IF(ISERROR(VLOOKUP(B9,Daten!A:Z,3,FALSE)),"",IF(VLOOKUP(B9,Daten!A:Z,19,FALSE)&lt;&gt;"",VLOOKUP(B9,Daten!A:Z,19,FALSE),""))</f>
        <v/>
      </c>
      <c r="N9" s="87"/>
      <c r="O9" s="89"/>
    </row>
    <row r="10" spans="1:15" x14ac:dyDescent="0.2">
      <c r="A10" s="103">
        <v>5</v>
      </c>
      <c r="B10" s="103">
        <v>5</v>
      </c>
      <c r="C10" s="103">
        <f t="shared" si="0"/>
        <v>100</v>
      </c>
      <c r="D10" s="124" t="str">
        <f>IF(ISERROR(VLOOKUP(B10,Daten!A:Z,2,FALSE)),"",IF(VLOOKUP(B10,Daten!A:Z,9,FALSE)&lt;&gt;"","Mini",IF(VLOOKUP(B10,Daten!A:Z,10,FALSE)&lt;&gt;"","Maxi","")))</f>
        <v/>
      </c>
      <c r="E10" s="125" t="str">
        <f>IF(ISERROR(VLOOKUP(B10,Daten!A:Z,3,FALSE)),"",IF(VLOOKUP(B10,Daten!A:Z,18,FALSE)&lt;&gt;"",VLOOKUP(B10,Daten!A:Z,18,FALSE),""))</f>
        <v/>
      </c>
      <c r="F10" s="126" t="str">
        <f>IF(ISERROR(VLOOKUP(B10,Daten!A:Z,3,FALSE)),"",IF(VLOOKUP(B10,Daten!A:Z,3,FALSE)&lt;&gt;"",VLOOKUP(B10,Daten!A:Z,3,FALSE),""))</f>
        <v/>
      </c>
      <c r="G10" s="127" t="str">
        <f>IF(ISERROR(VLOOKUP(B10,Daten!A:Z,3,FALSE)),"",IF(VLOOKUP(B10,Daten!A:Z,11,FALSE)&lt;&gt;"",VLOOKUP(B10,Daten!A:Z,11,FALSE),""))</f>
        <v/>
      </c>
      <c r="H10" s="126" t="str">
        <f>IF(ISERROR(VLOOKUP(B10,Daten!A:Z,3,FALSE)),"",IF(VLOOKUP(B10,Daten!A:Z,15,FALSE)&lt;&gt;"",VLOOKUP(B10,Daten!A:Z,15,FALSE),""))</f>
        <v/>
      </c>
      <c r="I10" s="128" t="str">
        <f>IF(ISERROR(VLOOKUP(B10,Daten!A:Z,3,FALSE)),"",Daten!$K$2)</f>
        <v/>
      </c>
      <c r="J10" s="132" t="str">
        <f>IF(ISERROR(VLOOKUP(B10,Daten!A:Z,3,FALSE)),"",IF(VLOOKUP(B10,Daten!A:Z,17,FALSE)&lt;&gt;"",VLOOKUP(B10,Daten!A:Z,17,FALSE),""))</f>
        <v/>
      </c>
      <c r="K10" s="130" t="str">
        <f>IF(ISERROR(VLOOKUP(B10,Daten!A:Z,3,FALSE)),"",IF(VLOOKUP(B10,Daten!A:Z,20,FALSE)&lt;&gt;"",VLOOKUP(B10,Daten!A:Z,20,FALSE),""))</f>
        <v/>
      </c>
      <c r="L10" s="131" t="str">
        <f>IF(ISERROR(VLOOKUP(B10,Daten!A:Z,3,FALSE)),"",IF(VLOOKUP(B10,Daten!A:Z,19,FALSE)&lt;&gt;"",VLOOKUP(B10,Daten!A:Z,19,FALSE),""))</f>
        <v/>
      </c>
      <c r="N10" s="85"/>
    </row>
    <row r="11" spans="1:15" x14ac:dyDescent="0.2">
      <c r="A11" s="103">
        <v>6</v>
      </c>
      <c r="B11" s="103">
        <v>6</v>
      </c>
      <c r="C11" s="103">
        <f t="shared" si="0"/>
        <v>100</v>
      </c>
      <c r="D11" s="124" t="str">
        <f>IF(ISERROR(VLOOKUP(B11,Daten!A:Z,2,FALSE)),"",IF(VLOOKUP(B11,Daten!A:Z,9,FALSE)&lt;&gt;"","Mini",IF(VLOOKUP(B11,Daten!A:Z,10,FALSE)&lt;&gt;"","Maxi","")))</f>
        <v/>
      </c>
      <c r="E11" s="125" t="str">
        <f>IF(ISERROR(VLOOKUP(B11,Daten!A:Z,3,FALSE)),"",IF(VLOOKUP(B11,Daten!A:Z,18,FALSE)&lt;&gt;"",VLOOKUP(B11,Daten!A:Z,18,FALSE),""))</f>
        <v/>
      </c>
      <c r="F11" s="126" t="str">
        <f>IF(ISERROR(VLOOKUP(B11,Daten!A:Z,3,FALSE)),"",IF(VLOOKUP(B11,Daten!A:Z,3,FALSE)&lt;&gt;"",VLOOKUP(B11,Daten!A:Z,3,FALSE),""))</f>
        <v/>
      </c>
      <c r="G11" s="127" t="str">
        <f>IF(ISERROR(VLOOKUP(B11,Daten!A:Z,3,FALSE)),"",IF(VLOOKUP(B11,Daten!A:Z,11,FALSE)&lt;&gt;"",VLOOKUP(B11,Daten!A:Z,11,FALSE),""))</f>
        <v/>
      </c>
      <c r="H11" s="126" t="str">
        <f>IF(ISERROR(VLOOKUP(B11,Daten!A:Z,3,FALSE)),"",IF(VLOOKUP(B11,Daten!A:Z,15,FALSE)&lt;&gt;"",VLOOKUP(B11,Daten!A:Z,15,FALSE),""))</f>
        <v/>
      </c>
      <c r="I11" s="128" t="str">
        <f>IF(ISERROR(VLOOKUP(B11,Daten!A:Z,3,FALSE)),"",Daten!$K$2)</f>
        <v/>
      </c>
      <c r="J11" s="132" t="str">
        <f>IF(ISERROR(VLOOKUP(B11,Daten!A:Z,3,FALSE)),"",IF(VLOOKUP(B11,Daten!A:Z,17,FALSE)&lt;&gt;"",VLOOKUP(B11,Daten!A:Z,17,FALSE),""))</f>
        <v/>
      </c>
      <c r="K11" s="130" t="str">
        <f>IF(ISERROR(VLOOKUP(B11,Daten!A:Z,3,FALSE)),"",IF(VLOOKUP(B11,Daten!A:Z,20,FALSE)&lt;&gt;"",VLOOKUP(B11,Daten!A:Z,20,FALSE),""))</f>
        <v/>
      </c>
      <c r="L11" s="131" t="str">
        <f>IF(ISERROR(VLOOKUP(B11,Daten!A:Z,3,FALSE)),"",IF(VLOOKUP(B11,Daten!A:Z,19,FALSE)&lt;&gt;"",VLOOKUP(B11,Daten!A:Z,19,FALSE),""))</f>
        <v/>
      </c>
      <c r="N11" s="85"/>
    </row>
    <row r="12" spans="1:15" x14ac:dyDescent="0.2">
      <c r="A12" s="103">
        <v>7</v>
      </c>
      <c r="B12" s="103">
        <v>7</v>
      </c>
      <c r="C12" s="103">
        <f t="shared" si="0"/>
        <v>100</v>
      </c>
      <c r="D12" s="124" t="str">
        <f>IF(ISERROR(VLOOKUP(B12,Daten!A:Z,2,FALSE)),"",IF(VLOOKUP(B12,Daten!A:Z,9,FALSE)&lt;&gt;"","Mini",IF(VLOOKUP(B12,Daten!A:Z,10,FALSE)&lt;&gt;"","Maxi","")))</f>
        <v/>
      </c>
      <c r="E12" s="125" t="str">
        <f>IF(ISERROR(VLOOKUP(B12,Daten!A:Z,3,FALSE)),"",IF(VLOOKUP(B12,Daten!A:Z,18,FALSE)&lt;&gt;"",VLOOKUP(B12,Daten!A:Z,18,FALSE),""))</f>
        <v/>
      </c>
      <c r="F12" s="126" t="str">
        <f>IF(ISERROR(VLOOKUP(B12,Daten!A:Z,3,FALSE)),"",IF(VLOOKUP(B12,Daten!A:Z,3,FALSE)&lt;&gt;"",VLOOKUP(B12,Daten!A:Z,3,FALSE),""))</f>
        <v/>
      </c>
      <c r="G12" s="127" t="str">
        <f>IF(ISERROR(VLOOKUP(B12,Daten!A:Z,3,FALSE)),"",IF(VLOOKUP(B12,Daten!A:Z,11,FALSE)&lt;&gt;"",VLOOKUP(B12,Daten!A:Z,11,FALSE),""))</f>
        <v/>
      </c>
      <c r="H12" s="126" t="str">
        <f>IF(ISERROR(VLOOKUP(B12,Daten!A:Z,3,FALSE)),"",IF(VLOOKUP(B12,Daten!A:Z,15,FALSE)&lt;&gt;"",VLOOKUP(B12,Daten!A:Z,15,FALSE),""))</f>
        <v/>
      </c>
      <c r="I12" s="128" t="str">
        <f>IF(ISERROR(VLOOKUP(B12,Daten!A:Z,3,FALSE)),"",Daten!$K$2)</f>
        <v/>
      </c>
      <c r="J12" s="132" t="str">
        <f>IF(ISERROR(VLOOKUP(B12,Daten!A:Z,3,FALSE)),"",IF(VLOOKUP(B12,Daten!A:Z,17,FALSE)&lt;&gt;"",VLOOKUP(B12,Daten!A:Z,17,FALSE),""))</f>
        <v/>
      </c>
      <c r="K12" s="130" t="str">
        <f>IF(ISERROR(VLOOKUP(B12,Daten!A:Z,3,FALSE)),"",IF(VLOOKUP(B12,Daten!A:Z,20,FALSE)&lt;&gt;"",VLOOKUP(B12,Daten!A:Z,20,FALSE),""))</f>
        <v/>
      </c>
      <c r="L12" s="131" t="str">
        <f>IF(ISERROR(VLOOKUP(B12,Daten!A:Z,3,FALSE)),"",IF(VLOOKUP(B12,Daten!A:Z,19,FALSE)&lt;&gt;"",VLOOKUP(B12,Daten!A:Z,19,FALSE),""))</f>
        <v/>
      </c>
      <c r="N12" s="85"/>
    </row>
    <row r="13" spans="1:15" x14ac:dyDescent="0.2">
      <c r="A13" s="103">
        <v>8</v>
      </c>
      <c r="B13" s="103">
        <v>8</v>
      </c>
      <c r="C13" s="103">
        <f t="shared" si="0"/>
        <v>100</v>
      </c>
      <c r="D13" s="124" t="str">
        <f>IF(ISERROR(VLOOKUP(B13,Daten!A:Z,2,FALSE)),"",IF(VLOOKUP(B13,Daten!A:Z,9,FALSE)&lt;&gt;"","Mini",IF(VLOOKUP(B13,Daten!A:Z,10,FALSE)&lt;&gt;"","Maxi","")))</f>
        <v/>
      </c>
      <c r="E13" s="125" t="str">
        <f>IF(ISERROR(VLOOKUP(B13,Daten!A:Z,3,FALSE)),"",IF(VLOOKUP(B13,Daten!A:Z,18,FALSE)&lt;&gt;"",VLOOKUP(B13,Daten!A:Z,18,FALSE),""))</f>
        <v/>
      </c>
      <c r="F13" s="126" t="str">
        <f>IF(ISERROR(VLOOKUP(B13,Daten!A:Z,3,FALSE)),"",IF(VLOOKUP(B13,Daten!A:Z,3,FALSE)&lt;&gt;"",VLOOKUP(B13,Daten!A:Z,3,FALSE),""))</f>
        <v/>
      </c>
      <c r="G13" s="127" t="str">
        <f>IF(ISERROR(VLOOKUP(B13,Daten!A:Z,3,FALSE)),"",IF(VLOOKUP(B13,Daten!A:Z,11,FALSE)&lt;&gt;"",VLOOKUP(B13,Daten!A:Z,11,FALSE),""))</f>
        <v/>
      </c>
      <c r="H13" s="126" t="str">
        <f>IF(ISERROR(VLOOKUP(B13,Daten!A:Z,3,FALSE)),"",IF(VLOOKUP(B13,Daten!A:Z,15,FALSE)&lt;&gt;"",VLOOKUP(B13,Daten!A:Z,15,FALSE),""))</f>
        <v/>
      </c>
      <c r="I13" s="128" t="str">
        <f>IF(ISERROR(VLOOKUP(B13,Daten!A:Z,3,FALSE)),"",Daten!$K$2)</f>
        <v/>
      </c>
      <c r="J13" s="132" t="str">
        <f>IF(ISERROR(VLOOKUP(B13,Daten!A:Z,3,FALSE)),"",IF(VLOOKUP(B13,Daten!A:Z,17,FALSE)&lt;&gt;"",VLOOKUP(B13,Daten!A:Z,17,FALSE),""))</f>
        <v/>
      </c>
      <c r="K13" s="130" t="str">
        <f>IF(ISERROR(VLOOKUP(B13,Daten!A:Z,3,FALSE)),"",IF(VLOOKUP(B13,Daten!A:Z,20,FALSE)&lt;&gt;"",VLOOKUP(B13,Daten!A:Z,20,FALSE),""))</f>
        <v/>
      </c>
      <c r="L13" s="131" t="str">
        <f>IF(ISERROR(VLOOKUP(B13,Daten!A:Z,3,FALSE)),"",IF(VLOOKUP(B13,Daten!A:Z,19,FALSE)&lt;&gt;"",VLOOKUP(B13,Daten!A:Z,19,FALSE),""))</f>
        <v/>
      </c>
      <c r="N13" s="85"/>
    </row>
    <row r="14" spans="1:15" x14ac:dyDescent="0.2">
      <c r="A14" s="103">
        <v>9</v>
      </c>
      <c r="B14" s="103">
        <v>9</v>
      </c>
      <c r="C14" s="103">
        <f t="shared" si="0"/>
        <v>100</v>
      </c>
      <c r="D14" s="124" t="str">
        <f>IF(ISERROR(VLOOKUP(B14,Daten!A:Z,2,FALSE)),"",IF(VLOOKUP(B14,Daten!A:Z,9,FALSE)&lt;&gt;"","Mini",IF(VLOOKUP(B14,Daten!A:Z,10,FALSE)&lt;&gt;"","Maxi","")))</f>
        <v/>
      </c>
      <c r="E14" s="125" t="str">
        <f>IF(ISERROR(VLOOKUP(B14,Daten!A:Z,3,FALSE)),"",IF(VLOOKUP(B14,Daten!A:Z,18,FALSE)&lt;&gt;"",VLOOKUP(B14,Daten!A:Z,18,FALSE),""))</f>
        <v/>
      </c>
      <c r="F14" s="126" t="str">
        <f>IF(ISERROR(VLOOKUP(B14,Daten!A:Z,3,FALSE)),"",IF(VLOOKUP(B14,Daten!A:Z,3,FALSE)&lt;&gt;"",VLOOKUP(B14,Daten!A:Z,3,FALSE),""))</f>
        <v/>
      </c>
      <c r="G14" s="127" t="str">
        <f>IF(ISERROR(VLOOKUP(B14,Daten!A:Z,3,FALSE)),"",IF(VLOOKUP(B14,Daten!A:Z,11,FALSE)&lt;&gt;"",VLOOKUP(B14,Daten!A:Z,11,FALSE),""))</f>
        <v/>
      </c>
      <c r="H14" s="126" t="str">
        <f>IF(ISERROR(VLOOKUP(B14,Daten!A:Z,3,FALSE)),"",IF(VLOOKUP(B14,Daten!A:Z,15,FALSE)&lt;&gt;"",VLOOKUP(B14,Daten!A:Z,15,FALSE),""))</f>
        <v/>
      </c>
      <c r="I14" s="128" t="str">
        <f>IF(ISERROR(VLOOKUP(B14,Daten!A:Z,3,FALSE)),"",Daten!$K$2)</f>
        <v/>
      </c>
      <c r="J14" s="132" t="str">
        <f>IF(ISERROR(VLOOKUP(B14,Daten!A:Z,3,FALSE)),"",IF(VLOOKUP(B14,Daten!A:Z,17,FALSE)&lt;&gt;"",VLOOKUP(B14,Daten!A:Z,17,FALSE),""))</f>
        <v/>
      </c>
      <c r="K14" s="130" t="str">
        <f>IF(ISERROR(VLOOKUP(B14,Daten!A:Z,3,FALSE)),"",IF(VLOOKUP(B14,Daten!A:Z,20,FALSE)&lt;&gt;"",VLOOKUP(B14,Daten!A:Z,20,FALSE),""))</f>
        <v/>
      </c>
      <c r="L14" s="131" t="str">
        <f>IF(ISERROR(VLOOKUP(B14,Daten!A:Z,3,FALSE)),"",IF(VLOOKUP(B14,Daten!A:Z,19,FALSE)&lt;&gt;"",VLOOKUP(B14,Daten!A:Z,19,FALSE),""))</f>
        <v/>
      </c>
      <c r="N14" s="85"/>
    </row>
    <row r="15" spans="1:15" x14ac:dyDescent="0.2">
      <c r="A15" s="103">
        <v>10</v>
      </c>
      <c r="B15" s="103">
        <v>10</v>
      </c>
      <c r="C15" s="103">
        <f t="shared" si="0"/>
        <v>100</v>
      </c>
      <c r="D15" s="124" t="str">
        <f>IF(ISERROR(VLOOKUP(B15,Daten!A:Z,2,FALSE)),"",IF(VLOOKUP(B15,Daten!A:Z,9,FALSE)&lt;&gt;"","Mini",IF(VLOOKUP(B15,Daten!A:Z,10,FALSE)&lt;&gt;"","Maxi","")))</f>
        <v/>
      </c>
      <c r="E15" s="125" t="str">
        <f>IF(ISERROR(VLOOKUP(B15,Daten!A:Z,3,FALSE)),"",IF(VLOOKUP(B15,Daten!A:Z,18,FALSE)&lt;&gt;"",VLOOKUP(B15,Daten!A:Z,18,FALSE),""))</f>
        <v/>
      </c>
      <c r="F15" s="126" t="str">
        <f>IF(ISERROR(VLOOKUP(B15,Daten!A:Z,3,FALSE)),"",IF(VLOOKUP(B15,Daten!A:Z,3,FALSE)&lt;&gt;"",VLOOKUP(B15,Daten!A:Z,3,FALSE),""))</f>
        <v/>
      </c>
      <c r="G15" s="127" t="str">
        <f>IF(ISERROR(VLOOKUP(B15,Daten!A:Z,3,FALSE)),"",IF(VLOOKUP(B15,Daten!A:Z,11,FALSE)&lt;&gt;"",VLOOKUP(B15,Daten!A:Z,11,FALSE),""))</f>
        <v/>
      </c>
      <c r="H15" s="126" t="str">
        <f>IF(ISERROR(VLOOKUP(B15,Daten!A:Z,3,FALSE)),"",IF(VLOOKUP(B15,Daten!A:Z,15,FALSE)&lt;&gt;"",VLOOKUP(B15,Daten!A:Z,15,FALSE),""))</f>
        <v/>
      </c>
      <c r="I15" s="128" t="str">
        <f>IF(ISERROR(VLOOKUP(B15,Daten!A:Z,3,FALSE)),"",Daten!$K$2)</f>
        <v/>
      </c>
      <c r="J15" s="132" t="str">
        <f>IF(ISERROR(VLOOKUP(B15,Daten!A:Z,3,FALSE)),"",IF(VLOOKUP(B15,Daten!A:Z,17,FALSE)&lt;&gt;"",VLOOKUP(B15,Daten!A:Z,17,FALSE),""))</f>
        <v/>
      </c>
      <c r="K15" s="130" t="str">
        <f>IF(ISERROR(VLOOKUP(B15,Daten!A:Z,3,FALSE)),"",IF(VLOOKUP(B15,Daten!A:Z,20,FALSE)&lt;&gt;"",VLOOKUP(B15,Daten!A:Z,20,FALSE),""))</f>
        <v/>
      </c>
      <c r="L15" s="131" t="str">
        <f>IF(ISERROR(VLOOKUP(B15,Daten!A:Z,3,FALSE)),"",IF(VLOOKUP(B15,Daten!A:Z,19,FALSE)&lt;&gt;"",VLOOKUP(B15,Daten!A:Z,19,FALSE),""))</f>
        <v/>
      </c>
      <c r="N15" s="85"/>
    </row>
    <row r="16" spans="1:15" x14ac:dyDescent="0.2">
      <c r="A16" s="103">
        <v>11</v>
      </c>
      <c r="B16" s="103">
        <v>11</v>
      </c>
      <c r="C16" s="103">
        <f t="shared" si="0"/>
        <v>100</v>
      </c>
      <c r="D16" s="124" t="str">
        <f>IF(ISERROR(VLOOKUP(B16,Daten!A:Z,2,FALSE)),"",IF(VLOOKUP(B16,Daten!A:Z,9,FALSE)&lt;&gt;"","Mini",IF(VLOOKUP(B16,Daten!A:Z,10,FALSE)&lt;&gt;"","Maxi","")))</f>
        <v/>
      </c>
      <c r="E16" s="125" t="str">
        <f>IF(ISERROR(VLOOKUP(B16,Daten!A:Z,3,FALSE)),"",IF(VLOOKUP(B16,Daten!A:Z,18,FALSE)&lt;&gt;"",VLOOKUP(B16,Daten!A:Z,18,FALSE),""))</f>
        <v/>
      </c>
      <c r="F16" s="126" t="str">
        <f>IF(ISERROR(VLOOKUP(B16,Daten!A:Z,3,FALSE)),"",IF(VLOOKUP(B16,Daten!A:Z,3,FALSE)&lt;&gt;"",VLOOKUP(B16,Daten!A:Z,3,FALSE),""))</f>
        <v/>
      </c>
      <c r="G16" s="127" t="str">
        <f>IF(ISERROR(VLOOKUP(B16,Daten!A:Z,3,FALSE)),"",IF(VLOOKUP(B16,Daten!A:Z,11,FALSE)&lt;&gt;"",VLOOKUP(B16,Daten!A:Z,11,FALSE),""))</f>
        <v/>
      </c>
      <c r="H16" s="126" t="str">
        <f>IF(ISERROR(VLOOKUP(B16,Daten!A:Z,3,FALSE)),"",IF(VLOOKUP(B16,Daten!A:Z,15,FALSE)&lt;&gt;"",VLOOKUP(B16,Daten!A:Z,15,FALSE),""))</f>
        <v/>
      </c>
      <c r="I16" s="128" t="str">
        <f>IF(ISERROR(VLOOKUP(B16,Daten!A:Z,3,FALSE)),"",Daten!$K$2)</f>
        <v/>
      </c>
      <c r="J16" s="132" t="str">
        <f>IF(ISERROR(VLOOKUP(B16,Daten!A:Z,3,FALSE)),"",IF(VLOOKUP(B16,Daten!A:Z,17,FALSE)&lt;&gt;"",VLOOKUP(B16,Daten!A:Z,17,FALSE),""))</f>
        <v/>
      </c>
      <c r="K16" s="130" t="str">
        <f>IF(ISERROR(VLOOKUP(B16,Daten!A:Z,3,FALSE)),"",IF(VLOOKUP(B16,Daten!A:Z,20,FALSE)&lt;&gt;"",VLOOKUP(B16,Daten!A:Z,20,FALSE),""))</f>
        <v/>
      </c>
      <c r="L16" s="131" t="str">
        <f>IF(ISERROR(VLOOKUP(B16,Daten!A:Z,3,FALSE)),"",IF(VLOOKUP(B16,Daten!A:Z,19,FALSE)&lt;&gt;"",VLOOKUP(B16,Daten!A:Z,19,FALSE),""))</f>
        <v/>
      </c>
      <c r="M16" s="88"/>
    </row>
    <row r="17" spans="1:14" x14ac:dyDescent="0.2">
      <c r="A17" s="103">
        <v>12</v>
      </c>
      <c r="B17" s="103">
        <v>12</v>
      </c>
      <c r="C17" s="103">
        <f t="shared" si="0"/>
        <v>100</v>
      </c>
      <c r="D17" s="124" t="str">
        <f>IF(ISERROR(VLOOKUP(B17,Daten!A:Z,2,FALSE)),"",IF(VLOOKUP(B17,Daten!A:Z,9,FALSE)&lt;&gt;"","Mini",IF(VLOOKUP(B17,Daten!A:Z,10,FALSE)&lt;&gt;"","Maxi","")))</f>
        <v/>
      </c>
      <c r="E17" s="125" t="str">
        <f>IF(ISERROR(VLOOKUP(B17,Daten!A:Z,3,FALSE)),"",IF(VLOOKUP(B17,Daten!A:Z,18,FALSE)&lt;&gt;"",VLOOKUP(B17,Daten!A:Z,18,FALSE),""))</f>
        <v/>
      </c>
      <c r="F17" s="126" t="str">
        <f>IF(ISERROR(VLOOKUP(B17,Daten!A:Z,3,FALSE)),"",IF(VLOOKUP(B17,Daten!A:Z,3,FALSE)&lt;&gt;"",VLOOKUP(B17,Daten!A:Z,3,FALSE),""))</f>
        <v/>
      </c>
      <c r="G17" s="127" t="str">
        <f>IF(ISERROR(VLOOKUP(B17,Daten!A:Z,3,FALSE)),"",IF(VLOOKUP(B17,Daten!A:Z,11,FALSE)&lt;&gt;"",VLOOKUP(B17,Daten!A:Z,11,FALSE),""))</f>
        <v/>
      </c>
      <c r="H17" s="126" t="str">
        <f>IF(ISERROR(VLOOKUP(B17,Daten!A:Z,3,FALSE)),"",IF(VLOOKUP(B17,Daten!A:Z,15,FALSE)&lt;&gt;"",VLOOKUP(B17,Daten!A:Z,15,FALSE),""))</f>
        <v/>
      </c>
      <c r="I17" s="128" t="str">
        <f>IF(ISERROR(VLOOKUP(B17,Daten!A:Z,3,FALSE)),"",Daten!$K$2)</f>
        <v/>
      </c>
      <c r="J17" s="132" t="str">
        <f>IF(ISERROR(VLOOKUP(B17,Daten!A:Z,3,FALSE)),"",IF(VLOOKUP(B17,Daten!A:Z,17,FALSE)&lt;&gt;"",VLOOKUP(B17,Daten!A:Z,17,FALSE),""))</f>
        <v/>
      </c>
      <c r="K17" s="130" t="str">
        <f>IF(ISERROR(VLOOKUP(B17,Daten!A:Z,3,FALSE)),"",IF(VLOOKUP(B17,Daten!A:Z,20,FALSE)&lt;&gt;"",VLOOKUP(B17,Daten!A:Z,20,FALSE),""))</f>
        <v/>
      </c>
      <c r="L17" s="131" t="str">
        <f>IF(ISERROR(VLOOKUP(B17,Daten!A:Z,3,FALSE)),"",IF(VLOOKUP(B17,Daten!A:Z,19,FALSE)&lt;&gt;"",VLOOKUP(B17,Daten!A:Z,19,FALSE),""))</f>
        <v/>
      </c>
      <c r="M17" s="90"/>
      <c r="N17" s="85"/>
    </row>
    <row r="18" spans="1:14" x14ac:dyDescent="0.2">
      <c r="A18" s="103">
        <v>13</v>
      </c>
      <c r="B18" s="103">
        <v>13</v>
      </c>
      <c r="C18" s="103">
        <f t="shared" si="0"/>
        <v>100</v>
      </c>
      <c r="D18" s="124" t="str">
        <f>IF(ISERROR(VLOOKUP(B18,Daten!A:Z,2,FALSE)),"",IF(VLOOKUP(B18,Daten!A:Z,9,FALSE)&lt;&gt;"","Mini",IF(VLOOKUP(B18,Daten!A:Z,10,FALSE)&lt;&gt;"","Maxi","")))</f>
        <v/>
      </c>
      <c r="E18" s="125" t="str">
        <f>IF(ISERROR(VLOOKUP(B18,Daten!A:Z,3,FALSE)),"",IF(VLOOKUP(B18,Daten!A:Z,18,FALSE)&lt;&gt;"",VLOOKUP(B18,Daten!A:Z,18,FALSE),""))</f>
        <v/>
      </c>
      <c r="F18" s="126" t="str">
        <f>IF(ISERROR(VLOOKUP(B18,Daten!A:Z,3,FALSE)),"",IF(VLOOKUP(B18,Daten!A:Z,3,FALSE)&lt;&gt;"",VLOOKUP(B18,Daten!A:Z,3,FALSE),""))</f>
        <v/>
      </c>
      <c r="G18" s="127" t="str">
        <f>IF(ISERROR(VLOOKUP(B18,Daten!A:Z,3,FALSE)),"",IF(VLOOKUP(B18,Daten!A:Z,11,FALSE)&lt;&gt;"",VLOOKUP(B18,Daten!A:Z,11,FALSE),""))</f>
        <v/>
      </c>
      <c r="H18" s="126" t="str">
        <f>IF(ISERROR(VLOOKUP(B18,Daten!A:Z,3,FALSE)),"",IF(VLOOKUP(B18,Daten!A:Z,15,FALSE)&lt;&gt;"",VLOOKUP(B18,Daten!A:Z,15,FALSE),""))</f>
        <v/>
      </c>
      <c r="I18" s="128" t="str">
        <f>IF(ISERROR(VLOOKUP(B18,Daten!A:Z,3,FALSE)),"",Daten!$K$2)</f>
        <v/>
      </c>
      <c r="J18" s="132" t="str">
        <f>IF(ISERROR(VLOOKUP(B18,Daten!A:Z,3,FALSE)),"",IF(VLOOKUP(B18,Daten!A:Z,17,FALSE)&lt;&gt;"",VLOOKUP(B18,Daten!A:Z,17,FALSE),""))</f>
        <v/>
      </c>
      <c r="K18" s="130" t="str">
        <f>IF(ISERROR(VLOOKUP(B18,Daten!A:Z,3,FALSE)),"",IF(VLOOKUP(B18,Daten!A:Z,20,FALSE)&lt;&gt;"",VLOOKUP(B18,Daten!A:Z,20,FALSE),""))</f>
        <v/>
      </c>
      <c r="L18" s="131" t="str">
        <f>IF(ISERROR(VLOOKUP(B18,Daten!A:Z,3,FALSE)),"",IF(VLOOKUP(B18,Daten!A:Z,19,FALSE)&lt;&gt;"",VLOOKUP(B18,Daten!A:Z,19,FALSE),""))</f>
        <v/>
      </c>
    </row>
    <row r="19" spans="1:14" x14ac:dyDescent="0.2">
      <c r="A19" s="103">
        <v>14</v>
      </c>
      <c r="B19" s="103">
        <v>14</v>
      </c>
      <c r="C19" s="103">
        <f t="shared" si="0"/>
        <v>100</v>
      </c>
      <c r="D19" s="124" t="str">
        <f>IF(ISERROR(VLOOKUP(B19,Daten!A:Z,2,FALSE)),"",IF(VLOOKUP(B19,Daten!A:Z,9,FALSE)&lt;&gt;"","Mini",IF(VLOOKUP(B19,Daten!A:Z,10,FALSE)&lt;&gt;"","Maxi","")))</f>
        <v/>
      </c>
      <c r="E19" s="125" t="str">
        <f>IF(ISERROR(VLOOKUP(B19,Daten!A:Z,3,FALSE)),"",IF(VLOOKUP(B19,Daten!A:Z,18,FALSE)&lt;&gt;"",VLOOKUP(B19,Daten!A:Z,18,FALSE),""))</f>
        <v/>
      </c>
      <c r="F19" s="126" t="str">
        <f>IF(ISERROR(VLOOKUP(B19,Daten!A:Z,3,FALSE)),"",IF(VLOOKUP(B19,Daten!A:Z,3,FALSE)&lt;&gt;"",VLOOKUP(B19,Daten!A:Z,3,FALSE),""))</f>
        <v/>
      </c>
      <c r="G19" s="127" t="str">
        <f>IF(ISERROR(VLOOKUP(B19,Daten!A:Z,3,FALSE)),"",IF(VLOOKUP(B19,Daten!A:Z,11,FALSE)&lt;&gt;"",VLOOKUP(B19,Daten!A:Z,11,FALSE),""))</f>
        <v/>
      </c>
      <c r="H19" s="126" t="str">
        <f>IF(ISERROR(VLOOKUP(B19,Daten!A:Z,3,FALSE)),"",IF(VLOOKUP(B19,Daten!A:Z,15,FALSE)&lt;&gt;"",VLOOKUP(B19,Daten!A:Z,15,FALSE),""))</f>
        <v/>
      </c>
      <c r="I19" s="128" t="str">
        <f>IF(ISERROR(VLOOKUP(B19,Daten!A:Z,3,FALSE)),"",Daten!$K$2)</f>
        <v/>
      </c>
      <c r="J19" s="132" t="str">
        <f>IF(ISERROR(VLOOKUP(B19,Daten!A:Z,3,FALSE)),"",IF(VLOOKUP(B19,Daten!A:Z,17,FALSE)&lt;&gt;"",VLOOKUP(B19,Daten!A:Z,17,FALSE),""))</f>
        <v/>
      </c>
      <c r="K19" s="130" t="str">
        <f>IF(ISERROR(VLOOKUP(B19,Daten!A:Z,3,FALSE)),"",IF(VLOOKUP(B19,Daten!A:Z,20,FALSE)&lt;&gt;"",VLOOKUP(B19,Daten!A:Z,20,FALSE),""))</f>
        <v/>
      </c>
      <c r="L19" s="131" t="str">
        <f>IF(ISERROR(VLOOKUP(B19,Daten!A:Z,3,FALSE)),"",IF(VLOOKUP(B19,Daten!A:Z,19,FALSE)&lt;&gt;"",VLOOKUP(B19,Daten!A:Z,19,FALSE),""))</f>
        <v/>
      </c>
    </row>
    <row r="20" spans="1:14" x14ac:dyDescent="0.2">
      <c r="A20" s="103">
        <v>15</v>
      </c>
      <c r="B20" s="103">
        <v>15</v>
      </c>
      <c r="C20" s="103">
        <f t="shared" si="0"/>
        <v>100</v>
      </c>
      <c r="D20" s="124" t="str">
        <f>IF(ISERROR(VLOOKUP(B20,Daten!A:Z,2,FALSE)),"",IF(VLOOKUP(B20,Daten!A:Z,9,FALSE)&lt;&gt;"","Mini",IF(VLOOKUP(B20,Daten!A:Z,10,FALSE)&lt;&gt;"","Maxi","")))</f>
        <v/>
      </c>
      <c r="E20" s="125" t="str">
        <f>IF(ISERROR(VLOOKUP(B20,Daten!A:Z,3,FALSE)),"",IF(VLOOKUP(B20,Daten!A:Z,18,FALSE)&lt;&gt;"",VLOOKUP(B20,Daten!A:Z,18,FALSE),""))</f>
        <v/>
      </c>
      <c r="F20" s="126" t="str">
        <f>IF(ISERROR(VLOOKUP(B20,Daten!A:Z,3,FALSE)),"",IF(VLOOKUP(B20,Daten!A:Z,3,FALSE)&lt;&gt;"",VLOOKUP(B20,Daten!A:Z,3,FALSE),""))</f>
        <v/>
      </c>
      <c r="G20" s="127" t="str">
        <f>IF(ISERROR(VLOOKUP(B20,Daten!A:Z,3,FALSE)),"",IF(VLOOKUP(B20,Daten!A:Z,11,FALSE)&lt;&gt;"",VLOOKUP(B20,Daten!A:Z,11,FALSE),""))</f>
        <v/>
      </c>
      <c r="H20" s="126" t="str">
        <f>IF(ISERROR(VLOOKUP(B20,Daten!A:Z,3,FALSE)),"",IF(VLOOKUP(B20,Daten!A:Z,15,FALSE)&lt;&gt;"",VLOOKUP(B20,Daten!A:Z,15,FALSE),""))</f>
        <v/>
      </c>
      <c r="I20" s="128" t="str">
        <f>IF(ISERROR(VLOOKUP(B20,Daten!A:Z,3,FALSE)),"",Daten!$K$2)</f>
        <v/>
      </c>
      <c r="J20" s="132" t="str">
        <f>IF(ISERROR(VLOOKUP(B20,Daten!A:Z,3,FALSE)),"",IF(VLOOKUP(B20,Daten!A:Z,17,FALSE)&lt;&gt;"",VLOOKUP(B20,Daten!A:Z,17,FALSE),""))</f>
        <v/>
      </c>
      <c r="K20" s="130" t="str">
        <f>IF(ISERROR(VLOOKUP(B20,Daten!A:Z,3,FALSE)),"",IF(VLOOKUP(B20,Daten!A:Z,20,FALSE)&lt;&gt;"",VLOOKUP(B20,Daten!A:Z,20,FALSE),""))</f>
        <v/>
      </c>
      <c r="L20" s="131" t="str">
        <f>IF(ISERROR(VLOOKUP(B20,Daten!A:Z,3,FALSE)),"",IF(VLOOKUP(B20,Daten!A:Z,19,FALSE)&lt;&gt;"",VLOOKUP(B20,Daten!A:Z,19,FALSE),""))</f>
        <v/>
      </c>
    </row>
    <row r="21" spans="1:14" x14ac:dyDescent="0.2">
      <c r="A21" s="103">
        <v>16</v>
      </c>
      <c r="B21" s="103">
        <v>16</v>
      </c>
      <c r="C21" s="103">
        <f t="shared" si="0"/>
        <v>100</v>
      </c>
      <c r="D21" s="124" t="str">
        <f>IF(ISERROR(VLOOKUP(B21,Daten!A:Z,2,FALSE)),"",IF(VLOOKUP(B21,Daten!A:Z,9,FALSE)&lt;&gt;"","Mini",IF(VLOOKUP(B21,Daten!A:Z,10,FALSE)&lt;&gt;"","Maxi","")))</f>
        <v/>
      </c>
      <c r="E21" s="125" t="str">
        <f>IF(ISERROR(VLOOKUP(B21,Daten!A:Z,3,FALSE)),"",IF(VLOOKUP(B21,Daten!A:Z,18,FALSE)&lt;&gt;"",VLOOKUP(B21,Daten!A:Z,18,FALSE),""))</f>
        <v/>
      </c>
      <c r="F21" s="126" t="str">
        <f>IF(ISERROR(VLOOKUP(B21,Daten!A:Z,3,FALSE)),"",IF(VLOOKUP(B21,Daten!A:Z,3,FALSE)&lt;&gt;"",VLOOKUP(B21,Daten!A:Z,3,FALSE),""))</f>
        <v/>
      </c>
      <c r="G21" s="127" t="str">
        <f>IF(ISERROR(VLOOKUP(B21,Daten!A:Z,3,FALSE)),"",IF(VLOOKUP(B21,Daten!A:Z,11,FALSE)&lt;&gt;"",VLOOKUP(B21,Daten!A:Z,11,FALSE),""))</f>
        <v/>
      </c>
      <c r="H21" s="126" t="str">
        <f>IF(ISERROR(VLOOKUP(B21,Daten!A:Z,3,FALSE)),"",IF(VLOOKUP(B21,Daten!A:Z,15,FALSE)&lt;&gt;"",VLOOKUP(B21,Daten!A:Z,15,FALSE),""))</f>
        <v/>
      </c>
      <c r="I21" s="128" t="str">
        <f>IF(ISERROR(VLOOKUP(B21,Daten!A:Z,3,FALSE)),"",Daten!$K$2)</f>
        <v/>
      </c>
      <c r="J21" s="132" t="str">
        <f>IF(ISERROR(VLOOKUP(B21,Daten!A:Z,3,FALSE)),"",IF(VLOOKUP(B21,Daten!A:Z,17,FALSE)&lt;&gt;"",VLOOKUP(B21,Daten!A:Z,17,FALSE),""))</f>
        <v/>
      </c>
      <c r="K21" s="130" t="str">
        <f>IF(ISERROR(VLOOKUP(B21,Daten!A:Z,3,FALSE)),"",IF(VLOOKUP(B21,Daten!A:Z,20,FALSE)&lt;&gt;"",VLOOKUP(B21,Daten!A:Z,20,FALSE),""))</f>
        <v/>
      </c>
      <c r="L21" s="131" t="str">
        <f>IF(ISERROR(VLOOKUP(B21,Daten!A:Z,3,FALSE)),"",IF(VLOOKUP(B21,Daten!A:Z,19,FALSE)&lt;&gt;"",VLOOKUP(B21,Daten!A:Z,19,FALSE),""))</f>
        <v/>
      </c>
    </row>
    <row r="22" spans="1:14" x14ac:dyDescent="0.2">
      <c r="A22" s="103">
        <v>17</v>
      </c>
      <c r="B22" s="103">
        <v>17</v>
      </c>
      <c r="C22" s="103">
        <f t="shared" si="0"/>
        <v>100</v>
      </c>
      <c r="D22" s="124" t="str">
        <f>IF(ISERROR(VLOOKUP(B22,Daten!A:Z,2,FALSE)),"",IF(VLOOKUP(B22,Daten!A:Z,9,FALSE)&lt;&gt;"","Mini",IF(VLOOKUP(B22,Daten!A:Z,10,FALSE)&lt;&gt;"","Maxi","")))</f>
        <v/>
      </c>
      <c r="E22" s="125" t="str">
        <f>IF(ISERROR(VLOOKUP(B22,Daten!A:Z,3,FALSE)),"",IF(VLOOKUP(B22,Daten!A:Z,18,FALSE)&lt;&gt;"",VLOOKUP(B22,Daten!A:Z,18,FALSE),""))</f>
        <v/>
      </c>
      <c r="F22" s="126" t="str">
        <f>IF(ISERROR(VLOOKUP(B22,Daten!A:Z,3,FALSE)),"",IF(VLOOKUP(B22,Daten!A:Z,3,FALSE)&lt;&gt;"",VLOOKUP(B22,Daten!A:Z,3,FALSE),""))</f>
        <v/>
      </c>
      <c r="G22" s="127" t="str">
        <f>IF(ISERROR(VLOOKUP(B22,Daten!A:Z,3,FALSE)),"",IF(VLOOKUP(B22,Daten!A:Z,11,FALSE)&lt;&gt;"",VLOOKUP(B22,Daten!A:Z,11,FALSE),""))</f>
        <v/>
      </c>
      <c r="H22" s="126" t="str">
        <f>IF(ISERROR(VLOOKUP(B22,Daten!A:Z,3,FALSE)),"",IF(VLOOKUP(B22,Daten!A:Z,15,FALSE)&lt;&gt;"",VLOOKUP(B22,Daten!A:Z,15,FALSE),""))</f>
        <v/>
      </c>
      <c r="I22" s="128" t="str">
        <f>IF(ISERROR(VLOOKUP(B22,Daten!A:Z,3,FALSE)),"",Daten!$K$2)</f>
        <v/>
      </c>
      <c r="J22" s="132" t="str">
        <f>IF(ISERROR(VLOOKUP(B22,Daten!A:Z,3,FALSE)),"",IF(VLOOKUP(B22,Daten!A:Z,17,FALSE)&lt;&gt;"",VLOOKUP(B22,Daten!A:Z,17,FALSE),""))</f>
        <v/>
      </c>
      <c r="K22" s="130" t="str">
        <f>IF(ISERROR(VLOOKUP(B22,Daten!A:Z,3,FALSE)),"",IF(VLOOKUP(B22,Daten!A:Z,20,FALSE)&lt;&gt;"",VLOOKUP(B22,Daten!A:Z,20,FALSE),""))</f>
        <v/>
      </c>
      <c r="L22" s="131" t="str">
        <f>IF(ISERROR(VLOOKUP(B22,Daten!A:Z,3,FALSE)),"",IF(VLOOKUP(B22,Daten!A:Z,19,FALSE)&lt;&gt;"",VLOOKUP(B22,Daten!A:Z,19,FALSE),""))</f>
        <v/>
      </c>
    </row>
    <row r="23" spans="1:14" x14ac:dyDescent="0.2">
      <c r="A23" s="103">
        <v>18</v>
      </c>
      <c r="B23" s="103">
        <v>18</v>
      </c>
      <c r="C23" s="103">
        <f t="shared" si="0"/>
        <v>100</v>
      </c>
      <c r="D23" s="124" t="str">
        <f>IF(ISERROR(VLOOKUP(B23,Daten!A:Z,2,FALSE)),"",IF(VLOOKUP(B23,Daten!A:Z,9,FALSE)&lt;&gt;"","Mini",IF(VLOOKUP(B23,Daten!A:Z,10,FALSE)&lt;&gt;"","Maxi","")))</f>
        <v/>
      </c>
      <c r="E23" s="125" t="str">
        <f>IF(ISERROR(VLOOKUP(B23,Daten!A:Z,3,FALSE)),"",IF(VLOOKUP(B23,Daten!A:Z,18,FALSE)&lt;&gt;"",VLOOKUP(B23,Daten!A:Z,18,FALSE),""))</f>
        <v/>
      </c>
      <c r="F23" s="126" t="str">
        <f>IF(ISERROR(VLOOKUP(B23,Daten!A:Z,3,FALSE)),"",IF(VLOOKUP(B23,Daten!A:Z,3,FALSE)&lt;&gt;"",VLOOKUP(B23,Daten!A:Z,3,FALSE),""))</f>
        <v/>
      </c>
      <c r="G23" s="127" t="str">
        <f>IF(ISERROR(VLOOKUP(B23,Daten!A:Z,3,FALSE)),"",IF(VLOOKUP(B23,Daten!A:Z,11,FALSE)&lt;&gt;"",VLOOKUP(B23,Daten!A:Z,11,FALSE),""))</f>
        <v/>
      </c>
      <c r="H23" s="126" t="str">
        <f>IF(ISERROR(VLOOKUP(B23,Daten!A:Z,3,FALSE)),"",IF(VLOOKUP(B23,Daten!A:Z,15,FALSE)&lt;&gt;"",VLOOKUP(B23,Daten!A:Z,15,FALSE),""))</f>
        <v/>
      </c>
      <c r="I23" s="128" t="str">
        <f>IF(ISERROR(VLOOKUP(B23,Daten!A:Z,3,FALSE)),"",Daten!$K$2)</f>
        <v/>
      </c>
      <c r="J23" s="132" t="str">
        <f>IF(ISERROR(VLOOKUP(B23,Daten!A:Z,3,FALSE)),"",IF(VLOOKUP(B23,Daten!A:Z,17,FALSE)&lt;&gt;"",VLOOKUP(B23,Daten!A:Z,17,FALSE),""))</f>
        <v/>
      </c>
      <c r="K23" s="130" t="str">
        <f>IF(ISERROR(VLOOKUP(B23,Daten!A:Z,3,FALSE)),"",IF(VLOOKUP(B23,Daten!A:Z,20,FALSE)&lt;&gt;"",VLOOKUP(B23,Daten!A:Z,20,FALSE),""))</f>
        <v/>
      </c>
      <c r="L23" s="131" t="str">
        <f>IF(ISERROR(VLOOKUP(B23,Daten!A:Z,3,FALSE)),"",IF(VLOOKUP(B23,Daten!A:Z,19,FALSE)&lt;&gt;"",VLOOKUP(B23,Daten!A:Z,19,FALSE),""))</f>
        <v/>
      </c>
    </row>
    <row r="24" spans="1:14" x14ac:dyDescent="0.2">
      <c r="A24" s="103">
        <v>19</v>
      </c>
      <c r="B24" s="103">
        <v>19</v>
      </c>
      <c r="C24" s="103">
        <f t="shared" si="0"/>
        <v>100</v>
      </c>
      <c r="D24" s="124" t="str">
        <f>IF(ISERROR(VLOOKUP(B24,Daten!A:Z,2,FALSE)),"",IF(VLOOKUP(B24,Daten!A:Z,9,FALSE)&lt;&gt;"","Mini",IF(VLOOKUP(B24,Daten!A:Z,10,FALSE)&lt;&gt;"","Maxi","")))</f>
        <v/>
      </c>
      <c r="E24" s="125" t="str">
        <f>IF(ISERROR(VLOOKUP(B24,Daten!A:Z,3,FALSE)),"",IF(VLOOKUP(B24,Daten!A:Z,18,FALSE)&lt;&gt;"",VLOOKUP(B24,Daten!A:Z,18,FALSE),""))</f>
        <v/>
      </c>
      <c r="F24" s="126" t="str">
        <f>IF(ISERROR(VLOOKUP(B24,Daten!A:Z,3,FALSE)),"",IF(VLOOKUP(B24,Daten!A:Z,3,FALSE)&lt;&gt;"",VLOOKUP(B24,Daten!A:Z,3,FALSE),""))</f>
        <v/>
      </c>
      <c r="G24" s="127" t="str">
        <f>IF(ISERROR(VLOOKUP(B24,Daten!A:Z,3,FALSE)),"",IF(VLOOKUP(B24,Daten!A:Z,11,FALSE)&lt;&gt;"",VLOOKUP(B24,Daten!A:Z,11,FALSE),""))</f>
        <v/>
      </c>
      <c r="H24" s="126" t="str">
        <f>IF(ISERROR(VLOOKUP(B24,Daten!A:Z,3,FALSE)),"",IF(VLOOKUP(B24,Daten!A:Z,15,FALSE)&lt;&gt;"",VLOOKUP(B24,Daten!A:Z,15,FALSE),""))</f>
        <v/>
      </c>
      <c r="I24" s="128" t="str">
        <f>IF(ISERROR(VLOOKUP(B24,Daten!A:Z,3,FALSE)),"",Daten!$K$2)</f>
        <v/>
      </c>
      <c r="J24" s="132" t="str">
        <f>IF(ISERROR(VLOOKUP(B24,Daten!A:Z,3,FALSE)),"",IF(VLOOKUP(B24,Daten!A:Z,17,FALSE)&lt;&gt;"",VLOOKUP(B24,Daten!A:Z,17,FALSE),""))</f>
        <v/>
      </c>
      <c r="K24" s="130" t="str">
        <f>IF(ISERROR(VLOOKUP(B24,Daten!A:Z,3,FALSE)),"",IF(VLOOKUP(B24,Daten!A:Z,20,FALSE)&lt;&gt;"",VLOOKUP(B24,Daten!A:Z,20,FALSE),""))</f>
        <v/>
      </c>
      <c r="L24" s="131" t="str">
        <f>IF(ISERROR(VLOOKUP(B24,Daten!A:Z,3,FALSE)),"",IF(VLOOKUP(B24,Daten!A:Z,19,FALSE)&lt;&gt;"",VLOOKUP(B24,Daten!A:Z,19,FALSE),""))</f>
        <v/>
      </c>
    </row>
    <row r="25" spans="1:14" x14ac:dyDescent="0.2">
      <c r="A25" s="103">
        <v>20</v>
      </c>
      <c r="B25" s="103">
        <v>20</v>
      </c>
      <c r="C25" s="103">
        <f t="shared" si="0"/>
        <v>100</v>
      </c>
      <c r="D25" s="124" t="str">
        <f>IF(ISERROR(VLOOKUP(B25,Daten!A:Z,2,FALSE)),"",IF(VLOOKUP(B25,Daten!A:Z,9,FALSE)&lt;&gt;"","Mini",IF(VLOOKUP(B25,Daten!A:Z,10,FALSE)&lt;&gt;"","Maxi","")))</f>
        <v/>
      </c>
      <c r="E25" s="125" t="str">
        <f>IF(ISERROR(VLOOKUP(B25,Daten!A:Z,3,FALSE)),"",IF(VLOOKUP(B25,Daten!A:Z,18,FALSE)&lt;&gt;"",VLOOKUP(B25,Daten!A:Z,18,FALSE),""))</f>
        <v/>
      </c>
      <c r="F25" s="126" t="str">
        <f>IF(ISERROR(VLOOKUP(B25,Daten!A:Z,3,FALSE)),"",IF(VLOOKUP(B25,Daten!A:Z,3,FALSE)&lt;&gt;"",VLOOKUP(B25,Daten!A:Z,3,FALSE),""))</f>
        <v/>
      </c>
      <c r="G25" s="127" t="str">
        <f>IF(ISERROR(VLOOKUP(B25,Daten!A:Z,3,FALSE)),"",IF(VLOOKUP(B25,Daten!A:Z,11,FALSE)&lt;&gt;"",VLOOKUP(B25,Daten!A:Z,11,FALSE),""))</f>
        <v/>
      </c>
      <c r="H25" s="126" t="str">
        <f>IF(ISERROR(VLOOKUP(B25,Daten!A:Z,3,FALSE)),"",IF(VLOOKUP(B25,Daten!A:Z,15,FALSE)&lt;&gt;"",VLOOKUP(B25,Daten!A:Z,15,FALSE),""))</f>
        <v/>
      </c>
      <c r="I25" s="128" t="str">
        <f>IF(ISERROR(VLOOKUP(B25,Daten!A:Z,3,FALSE)),"",Daten!$K$2)</f>
        <v/>
      </c>
      <c r="J25" s="132" t="str">
        <f>IF(ISERROR(VLOOKUP(B25,Daten!A:Z,3,FALSE)),"",IF(VLOOKUP(B25,Daten!A:Z,17,FALSE)&lt;&gt;"",VLOOKUP(B25,Daten!A:Z,17,FALSE),""))</f>
        <v/>
      </c>
      <c r="K25" s="130" t="str">
        <f>IF(ISERROR(VLOOKUP(B25,Daten!A:Z,3,FALSE)),"",IF(VLOOKUP(B25,Daten!A:Z,20,FALSE)&lt;&gt;"",VLOOKUP(B25,Daten!A:Z,20,FALSE),""))</f>
        <v/>
      </c>
      <c r="L25" s="131" t="str">
        <f>IF(ISERROR(VLOOKUP(B25,Daten!A:Z,3,FALSE)),"",IF(VLOOKUP(B25,Daten!A:Z,19,FALSE)&lt;&gt;"",VLOOKUP(B25,Daten!A:Z,19,FALSE),""))</f>
        <v/>
      </c>
    </row>
    <row r="26" spans="1:14" x14ac:dyDescent="0.2">
      <c r="A26" s="103">
        <v>21</v>
      </c>
      <c r="B26" s="103">
        <v>21</v>
      </c>
      <c r="C26" s="103">
        <f t="shared" si="0"/>
        <v>100</v>
      </c>
      <c r="D26" s="124" t="str">
        <f>IF(ISERROR(VLOOKUP(B26,Daten!A:Z,2,FALSE)),"",IF(VLOOKUP(B26,Daten!A:Z,9,FALSE)&lt;&gt;"","Mini",IF(VLOOKUP(B26,Daten!A:Z,10,FALSE)&lt;&gt;"","Maxi","")))</f>
        <v/>
      </c>
      <c r="E26" s="125" t="str">
        <f>IF(ISERROR(VLOOKUP(B26,Daten!A:Z,3,FALSE)),"",IF(VLOOKUP(B26,Daten!A:Z,18,FALSE)&lt;&gt;"",VLOOKUP(B26,Daten!A:Z,18,FALSE),""))</f>
        <v/>
      </c>
      <c r="F26" s="126" t="str">
        <f>IF(ISERROR(VLOOKUP(B26,Daten!A:Z,3,FALSE)),"",IF(VLOOKUP(B26,Daten!A:Z,3,FALSE)&lt;&gt;"",VLOOKUP(B26,Daten!A:Z,3,FALSE),""))</f>
        <v/>
      </c>
      <c r="G26" s="127" t="str">
        <f>IF(ISERROR(VLOOKUP(B26,Daten!A:Z,3,FALSE)),"",IF(VLOOKUP(B26,Daten!A:Z,11,FALSE)&lt;&gt;"",VLOOKUP(B26,Daten!A:Z,11,FALSE),""))</f>
        <v/>
      </c>
      <c r="H26" s="126" t="str">
        <f>IF(ISERROR(VLOOKUP(B26,Daten!A:Z,3,FALSE)),"",IF(VLOOKUP(B26,Daten!A:Z,15,FALSE)&lt;&gt;"",VLOOKUP(B26,Daten!A:Z,15,FALSE),""))</f>
        <v/>
      </c>
      <c r="I26" s="128" t="str">
        <f>IF(ISERROR(VLOOKUP(B26,Daten!A:Z,3,FALSE)),"",Daten!$K$2)</f>
        <v/>
      </c>
      <c r="J26" s="132" t="str">
        <f>IF(ISERROR(VLOOKUP(B26,Daten!A:Z,3,FALSE)),"",IF(VLOOKUP(B26,Daten!A:Z,17,FALSE)&lt;&gt;"",VLOOKUP(B26,Daten!A:Z,17,FALSE),""))</f>
        <v/>
      </c>
      <c r="K26" s="130" t="str">
        <f>IF(ISERROR(VLOOKUP(B26,Daten!A:Z,3,FALSE)),"",IF(VLOOKUP(B26,Daten!A:Z,20,FALSE)&lt;&gt;"",VLOOKUP(B26,Daten!A:Z,20,FALSE),""))</f>
        <v/>
      </c>
      <c r="L26" s="131" t="str">
        <f>IF(ISERROR(VLOOKUP(B26,Daten!A:Z,3,FALSE)),"",IF(VLOOKUP(B26,Daten!A:Z,19,FALSE)&lt;&gt;"",VLOOKUP(B26,Daten!A:Z,19,FALSE),""))</f>
        <v/>
      </c>
    </row>
    <row r="27" spans="1:14" x14ac:dyDescent="0.2">
      <c r="A27" s="103">
        <v>22</v>
      </c>
      <c r="B27" s="103">
        <v>22</v>
      </c>
      <c r="C27" s="103">
        <f t="shared" si="0"/>
        <v>100</v>
      </c>
      <c r="D27" s="124" t="str">
        <f>IF(ISERROR(VLOOKUP(B27,Daten!A:Z,2,FALSE)),"",IF(VLOOKUP(B27,Daten!A:Z,9,FALSE)&lt;&gt;"","Mini",IF(VLOOKUP(B27,Daten!A:Z,10,FALSE)&lt;&gt;"","Maxi","")))</f>
        <v/>
      </c>
      <c r="E27" s="125" t="str">
        <f>IF(ISERROR(VLOOKUP(B27,Daten!A:Z,3,FALSE)),"",IF(VLOOKUP(B27,Daten!A:Z,18,FALSE)&lt;&gt;"",VLOOKUP(B27,Daten!A:Z,18,FALSE),""))</f>
        <v/>
      </c>
      <c r="F27" s="126" t="str">
        <f>IF(ISERROR(VLOOKUP(B27,Daten!A:Z,3,FALSE)),"",IF(VLOOKUP(B27,Daten!A:Z,3,FALSE)&lt;&gt;"",VLOOKUP(B27,Daten!A:Z,3,FALSE),""))</f>
        <v/>
      </c>
      <c r="G27" s="127" t="str">
        <f>IF(ISERROR(VLOOKUP(B27,Daten!A:Z,3,FALSE)),"",IF(VLOOKUP(B27,Daten!A:Z,11,FALSE)&lt;&gt;"",VLOOKUP(B27,Daten!A:Z,11,FALSE),""))</f>
        <v/>
      </c>
      <c r="H27" s="126" t="str">
        <f>IF(ISERROR(VLOOKUP(B27,Daten!A:Z,3,FALSE)),"",IF(VLOOKUP(B27,Daten!A:Z,15,FALSE)&lt;&gt;"",VLOOKUP(B27,Daten!A:Z,15,FALSE),""))</f>
        <v/>
      </c>
      <c r="I27" s="128" t="str">
        <f>IF(ISERROR(VLOOKUP(B27,Daten!A:Z,3,FALSE)),"",Daten!$K$2)</f>
        <v/>
      </c>
      <c r="J27" s="132" t="str">
        <f>IF(ISERROR(VLOOKUP(B27,Daten!A:Z,3,FALSE)),"",IF(VLOOKUP(B27,Daten!A:Z,17,FALSE)&lt;&gt;"",VLOOKUP(B27,Daten!A:Z,17,FALSE),""))</f>
        <v/>
      </c>
      <c r="K27" s="130" t="str">
        <f>IF(ISERROR(VLOOKUP(B27,Daten!A:Z,3,FALSE)),"",IF(VLOOKUP(B27,Daten!A:Z,20,FALSE)&lt;&gt;"",VLOOKUP(B27,Daten!A:Z,20,FALSE),""))</f>
        <v/>
      </c>
      <c r="L27" s="131" t="str">
        <f>IF(ISERROR(VLOOKUP(B27,Daten!A:Z,3,FALSE)),"",IF(VLOOKUP(B27,Daten!A:Z,19,FALSE)&lt;&gt;"",VLOOKUP(B27,Daten!A:Z,19,FALSE),""))</f>
        <v/>
      </c>
    </row>
    <row r="28" spans="1:14" x14ac:dyDescent="0.2">
      <c r="A28" s="103">
        <v>23</v>
      </c>
      <c r="B28" s="103">
        <v>23</v>
      </c>
      <c r="C28" s="103">
        <f t="shared" si="0"/>
        <v>100</v>
      </c>
      <c r="D28" s="124" t="str">
        <f>IF(ISERROR(VLOOKUP(B28,Daten!A:Z,2,FALSE)),"",IF(VLOOKUP(B28,Daten!A:Z,9,FALSE)&lt;&gt;"","Mini",IF(VLOOKUP(B28,Daten!A:Z,10,FALSE)&lt;&gt;"","Maxi","")))</f>
        <v/>
      </c>
      <c r="E28" s="125" t="str">
        <f>IF(ISERROR(VLOOKUP(B28,Daten!A:Z,3,FALSE)),"",IF(VLOOKUP(B28,Daten!A:Z,18,FALSE)&lt;&gt;"",VLOOKUP(B28,Daten!A:Z,18,FALSE),""))</f>
        <v/>
      </c>
      <c r="F28" s="126" t="str">
        <f>IF(ISERROR(VLOOKUP(B28,Daten!A:Z,3,FALSE)),"",IF(VLOOKUP(B28,Daten!A:Z,3,FALSE)&lt;&gt;"",VLOOKUP(B28,Daten!A:Z,3,FALSE),""))</f>
        <v/>
      </c>
      <c r="G28" s="127" t="str">
        <f>IF(ISERROR(VLOOKUP(B28,Daten!A:Z,3,FALSE)),"",IF(VLOOKUP(B28,Daten!A:Z,11,FALSE)&lt;&gt;"",VLOOKUP(B28,Daten!A:Z,11,FALSE),""))</f>
        <v/>
      </c>
      <c r="H28" s="126" t="str">
        <f>IF(ISERROR(VLOOKUP(B28,Daten!A:Z,3,FALSE)),"",IF(VLOOKUP(B28,Daten!A:Z,15,FALSE)&lt;&gt;"",VLOOKUP(B28,Daten!A:Z,15,FALSE),""))</f>
        <v/>
      </c>
      <c r="I28" s="128" t="str">
        <f>IF(ISERROR(VLOOKUP(B28,Daten!A:Z,3,FALSE)),"",Daten!$K$2)</f>
        <v/>
      </c>
      <c r="J28" s="132" t="str">
        <f>IF(ISERROR(VLOOKUP(B28,Daten!A:Z,3,FALSE)),"",IF(VLOOKUP(B28,Daten!A:Z,17,FALSE)&lt;&gt;"",VLOOKUP(B28,Daten!A:Z,17,FALSE),""))</f>
        <v/>
      </c>
      <c r="K28" s="130" t="str">
        <f>IF(ISERROR(VLOOKUP(B28,Daten!A:Z,3,FALSE)),"",IF(VLOOKUP(B28,Daten!A:Z,20,FALSE)&lt;&gt;"",VLOOKUP(B28,Daten!A:Z,20,FALSE),""))</f>
        <v/>
      </c>
      <c r="L28" s="131" t="str">
        <f>IF(ISERROR(VLOOKUP(B28,Daten!A:Z,3,FALSE)),"",IF(VLOOKUP(B28,Daten!A:Z,19,FALSE)&lt;&gt;"",VLOOKUP(B28,Daten!A:Z,19,FALSE),""))</f>
        <v/>
      </c>
    </row>
    <row r="29" spans="1:14" x14ac:dyDescent="0.2">
      <c r="A29" s="103">
        <v>24</v>
      </c>
      <c r="B29" s="103">
        <v>24</v>
      </c>
      <c r="C29" s="103">
        <f t="shared" si="0"/>
        <v>100</v>
      </c>
      <c r="D29" s="124" t="str">
        <f>IF(ISERROR(VLOOKUP(B29,Daten!A:Z,2,FALSE)),"",IF(VLOOKUP(B29,Daten!A:Z,9,FALSE)&lt;&gt;"","Mini",IF(VLOOKUP(B29,Daten!A:Z,10,FALSE)&lt;&gt;"","Maxi","")))</f>
        <v/>
      </c>
      <c r="E29" s="125" t="str">
        <f>IF(ISERROR(VLOOKUP(B29,Daten!A:Z,3,FALSE)),"",IF(VLOOKUP(B29,Daten!A:Z,18,FALSE)&lt;&gt;"",VLOOKUP(B29,Daten!A:Z,18,FALSE),""))</f>
        <v/>
      </c>
      <c r="F29" s="126" t="str">
        <f>IF(ISERROR(VLOOKUP(B29,Daten!A:Z,3,FALSE)),"",IF(VLOOKUP(B29,Daten!A:Z,3,FALSE)&lt;&gt;"",VLOOKUP(B29,Daten!A:Z,3,FALSE),""))</f>
        <v/>
      </c>
      <c r="G29" s="127" t="str">
        <f>IF(ISERROR(VLOOKUP(B29,Daten!A:Z,3,FALSE)),"",IF(VLOOKUP(B29,Daten!A:Z,11,FALSE)&lt;&gt;"",VLOOKUP(B29,Daten!A:Z,11,FALSE),""))</f>
        <v/>
      </c>
      <c r="H29" s="126" t="str">
        <f>IF(ISERROR(VLOOKUP(B29,Daten!A:Z,3,FALSE)),"",IF(VLOOKUP(B29,Daten!A:Z,15,FALSE)&lt;&gt;"",VLOOKUP(B29,Daten!A:Z,15,FALSE),""))</f>
        <v/>
      </c>
      <c r="I29" s="128" t="str">
        <f>IF(ISERROR(VLOOKUP(B29,Daten!A:Z,3,FALSE)),"",Daten!$K$2)</f>
        <v/>
      </c>
      <c r="J29" s="132" t="str">
        <f>IF(ISERROR(VLOOKUP(B29,Daten!A:Z,3,FALSE)),"",IF(VLOOKUP(B29,Daten!A:Z,17,FALSE)&lt;&gt;"",VLOOKUP(B29,Daten!A:Z,17,FALSE),""))</f>
        <v/>
      </c>
      <c r="K29" s="130" t="str">
        <f>IF(ISERROR(VLOOKUP(B29,Daten!A:Z,3,FALSE)),"",IF(VLOOKUP(B29,Daten!A:Z,20,FALSE)&lt;&gt;"",VLOOKUP(B29,Daten!A:Z,20,FALSE),""))</f>
        <v/>
      </c>
      <c r="L29" s="131" t="str">
        <f>IF(ISERROR(VLOOKUP(B29,Daten!A:Z,3,FALSE)),"",IF(VLOOKUP(B29,Daten!A:Z,19,FALSE)&lt;&gt;"",VLOOKUP(B29,Daten!A:Z,19,FALSE),""))</f>
        <v/>
      </c>
      <c r="M29" s="88"/>
    </row>
    <row r="30" spans="1:14" x14ac:dyDescent="0.2">
      <c r="A30" s="103">
        <v>25</v>
      </c>
      <c r="B30" s="103">
        <v>25</v>
      </c>
      <c r="C30" s="103">
        <f t="shared" si="0"/>
        <v>100</v>
      </c>
      <c r="D30" s="124" t="str">
        <f>IF(ISERROR(VLOOKUP(B30,Daten!A:Z,2,FALSE)),"",IF(VLOOKUP(B30,Daten!A:Z,9,FALSE)&lt;&gt;"","Mini",IF(VLOOKUP(B30,Daten!A:Z,10,FALSE)&lt;&gt;"","Maxi","")))</f>
        <v/>
      </c>
      <c r="E30" s="125" t="str">
        <f>IF(ISERROR(VLOOKUP(B30,Daten!A:Z,3,FALSE)),"",IF(VLOOKUP(B30,Daten!A:Z,18,FALSE)&lt;&gt;"",VLOOKUP(B30,Daten!A:Z,18,FALSE),""))</f>
        <v/>
      </c>
      <c r="F30" s="126" t="str">
        <f>IF(ISERROR(VLOOKUP(B30,Daten!A:Z,3,FALSE)),"",IF(VLOOKUP(B30,Daten!A:Z,3,FALSE)&lt;&gt;"",VLOOKUP(B30,Daten!A:Z,3,FALSE),""))</f>
        <v/>
      </c>
      <c r="G30" s="127" t="str">
        <f>IF(ISERROR(VLOOKUP(B30,Daten!A:Z,3,FALSE)),"",IF(VLOOKUP(B30,Daten!A:Z,11,FALSE)&lt;&gt;"",VLOOKUP(B30,Daten!A:Z,11,FALSE),""))</f>
        <v/>
      </c>
      <c r="H30" s="126" t="str">
        <f>IF(ISERROR(VLOOKUP(B30,Daten!A:Z,3,FALSE)),"",IF(VLOOKUP(B30,Daten!A:Z,15,FALSE)&lt;&gt;"",VLOOKUP(B30,Daten!A:Z,15,FALSE),""))</f>
        <v/>
      </c>
      <c r="I30" s="128" t="str">
        <f>IF(ISERROR(VLOOKUP(B30,Daten!A:Z,3,FALSE)),"",Daten!$K$2)</f>
        <v/>
      </c>
      <c r="J30" s="132" t="str">
        <f>IF(ISERROR(VLOOKUP(B30,Daten!A:Z,3,FALSE)),"",IF(VLOOKUP(B30,Daten!A:Z,17,FALSE)&lt;&gt;"",VLOOKUP(B30,Daten!A:Z,17,FALSE),""))</f>
        <v/>
      </c>
      <c r="K30" s="130" t="str">
        <f>IF(ISERROR(VLOOKUP(B30,Daten!A:Z,3,FALSE)),"",IF(VLOOKUP(B30,Daten!A:Z,20,FALSE)&lt;&gt;"",VLOOKUP(B30,Daten!A:Z,20,FALSE),""))</f>
        <v/>
      </c>
      <c r="L30" s="131" t="str">
        <f>IF(ISERROR(VLOOKUP(B30,Daten!A:Z,3,FALSE)),"",IF(VLOOKUP(B30,Daten!A:Z,19,FALSE)&lt;&gt;"",VLOOKUP(B30,Daten!A:Z,19,FALSE),""))</f>
        <v/>
      </c>
      <c r="M30" s="90"/>
      <c r="N30" s="85"/>
    </row>
    <row r="31" spans="1:14" x14ac:dyDescent="0.2">
      <c r="A31" s="103">
        <v>26</v>
      </c>
      <c r="B31" s="103">
        <v>26</v>
      </c>
      <c r="C31" s="103">
        <f t="shared" si="0"/>
        <v>100</v>
      </c>
      <c r="D31" s="124" t="str">
        <f>IF(ISERROR(VLOOKUP(B31,Daten!A:Z,2,FALSE)),"",IF(VLOOKUP(B31,Daten!A:Z,9,FALSE)&lt;&gt;"","Mini",IF(VLOOKUP(B31,Daten!A:Z,10,FALSE)&lt;&gt;"","Maxi","")))</f>
        <v/>
      </c>
      <c r="E31" s="125" t="str">
        <f>IF(ISERROR(VLOOKUP(B31,Daten!A:Z,3,FALSE)),"",IF(VLOOKUP(B31,Daten!A:Z,18,FALSE)&lt;&gt;"",VLOOKUP(B31,Daten!A:Z,18,FALSE),""))</f>
        <v/>
      </c>
      <c r="F31" s="126" t="str">
        <f>IF(ISERROR(VLOOKUP(B31,Daten!A:Z,3,FALSE)),"",IF(VLOOKUP(B31,Daten!A:Z,3,FALSE)&lt;&gt;"",VLOOKUP(B31,Daten!A:Z,3,FALSE),""))</f>
        <v/>
      </c>
      <c r="G31" s="127" t="str">
        <f>IF(ISERROR(VLOOKUP(B31,Daten!A:Z,3,FALSE)),"",IF(VLOOKUP(B31,Daten!A:Z,11,FALSE)&lt;&gt;"",VLOOKUP(B31,Daten!A:Z,11,FALSE),""))</f>
        <v/>
      </c>
      <c r="H31" s="126" t="str">
        <f>IF(ISERROR(VLOOKUP(B31,Daten!A:Z,3,FALSE)),"",IF(VLOOKUP(B31,Daten!A:Z,15,FALSE)&lt;&gt;"",VLOOKUP(B31,Daten!A:Z,15,FALSE),""))</f>
        <v/>
      </c>
      <c r="I31" s="128" t="str">
        <f>IF(ISERROR(VLOOKUP(B31,Daten!A:Z,3,FALSE)),"",Daten!$K$2)</f>
        <v/>
      </c>
      <c r="J31" s="132" t="str">
        <f>IF(ISERROR(VLOOKUP(B31,Daten!A:Z,3,FALSE)),"",IF(VLOOKUP(B31,Daten!A:Z,17,FALSE)&lt;&gt;"",VLOOKUP(B31,Daten!A:Z,17,FALSE),""))</f>
        <v/>
      </c>
      <c r="K31" s="130" t="str">
        <f>IF(ISERROR(VLOOKUP(B31,Daten!A:Z,3,FALSE)),"",IF(VLOOKUP(B31,Daten!A:Z,20,FALSE)&lt;&gt;"",VLOOKUP(B31,Daten!A:Z,20,FALSE),""))</f>
        <v/>
      </c>
      <c r="L31" s="131" t="str">
        <f>IF(ISERROR(VLOOKUP(B31,Daten!A:Z,3,FALSE)),"",IF(VLOOKUP(B31,Daten!A:Z,19,FALSE)&lt;&gt;"",VLOOKUP(B31,Daten!A:Z,19,FALSE),""))</f>
        <v/>
      </c>
      <c r="M31" s="88"/>
    </row>
    <row r="32" spans="1:14" x14ac:dyDescent="0.2">
      <c r="A32" s="103">
        <v>27</v>
      </c>
      <c r="B32" s="103">
        <v>27</v>
      </c>
      <c r="C32" s="103">
        <f t="shared" si="0"/>
        <v>100</v>
      </c>
      <c r="D32" s="124" t="str">
        <f>IF(ISERROR(VLOOKUP(B32,Daten!A:Z,2,FALSE)),"",IF(VLOOKUP(B32,Daten!A:Z,9,FALSE)&lt;&gt;"","Mini",IF(VLOOKUP(B32,Daten!A:Z,10,FALSE)&lt;&gt;"","Maxi","")))</f>
        <v/>
      </c>
      <c r="E32" s="125" t="str">
        <f>IF(ISERROR(VLOOKUP(B32,Daten!A:Z,3,FALSE)),"",IF(VLOOKUP(B32,Daten!A:Z,18,FALSE)&lt;&gt;"",VLOOKUP(B32,Daten!A:Z,18,FALSE),""))</f>
        <v/>
      </c>
      <c r="F32" s="126" t="str">
        <f>IF(ISERROR(VLOOKUP(B32,Daten!A:Z,3,FALSE)),"",IF(VLOOKUP(B32,Daten!A:Z,3,FALSE)&lt;&gt;"",VLOOKUP(B32,Daten!A:Z,3,FALSE),""))</f>
        <v/>
      </c>
      <c r="G32" s="127" t="str">
        <f>IF(ISERROR(VLOOKUP(B32,Daten!A:Z,3,FALSE)),"",IF(VLOOKUP(B32,Daten!A:Z,11,FALSE)&lt;&gt;"",VLOOKUP(B32,Daten!A:Z,11,FALSE),""))</f>
        <v/>
      </c>
      <c r="H32" s="126" t="str">
        <f>IF(ISERROR(VLOOKUP(B32,Daten!A:Z,3,FALSE)),"",IF(VLOOKUP(B32,Daten!A:Z,15,FALSE)&lt;&gt;"",VLOOKUP(B32,Daten!A:Z,15,FALSE),""))</f>
        <v/>
      </c>
      <c r="I32" s="128" t="str">
        <f>IF(ISERROR(VLOOKUP(B32,Daten!A:Z,3,FALSE)),"",Daten!$K$2)</f>
        <v/>
      </c>
      <c r="J32" s="132" t="str">
        <f>IF(ISERROR(VLOOKUP(B32,Daten!A:Z,3,FALSE)),"",IF(VLOOKUP(B32,Daten!A:Z,17,FALSE)&lt;&gt;"",VLOOKUP(B32,Daten!A:Z,17,FALSE),""))</f>
        <v/>
      </c>
      <c r="K32" s="130" t="str">
        <f>IF(ISERROR(VLOOKUP(B32,Daten!A:Z,3,FALSE)),"",IF(VLOOKUP(B32,Daten!A:Z,20,FALSE)&lt;&gt;"",VLOOKUP(B32,Daten!A:Z,20,FALSE),""))</f>
        <v/>
      </c>
      <c r="L32" s="131" t="str">
        <f>IF(ISERROR(VLOOKUP(B32,Daten!A:Z,3,FALSE)),"",IF(VLOOKUP(B32,Daten!A:Z,19,FALSE)&lt;&gt;"",VLOOKUP(B32,Daten!A:Z,19,FALSE),""))</f>
        <v/>
      </c>
      <c r="M32" s="88"/>
    </row>
    <row r="33" spans="1:13" x14ac:dyDescent="0.2">
      <c r="A33" s="103">
        <v>28</v>
      </c>
      <c r="B33" s="103">
        <v>28</v>
      </c>
      <c r="C33" s="103">
        <f t="shared" si="0"/>
        <v>100</v>
      </c>
      <c r="D33" s="124" t="str">
        <f>IF(ISERROR(VLOOKUP(B33,Daten!A:Z,2,FALSE)),"",IF(VLOOKUP(B33,Daten!A:Z,9,FALSE)&lt;&gt;"","Mini",IF(VLOOKUP(B33,Daten!A:Z,10,FALSE)&lt;&gt;"","Maxi","")))</f>
        <v/>
      </c>
      <c r="E33" s="125" t="str">
        <f>IF(ISERROR(VLOOKUP(B33,Daten!A:Z,3,FALSE)),"",IF(VLOOKUP(B33,Daten!A:Z,18,FALSE)&lt;&gt;"",VLOOKUP(B33,Daten!A:Z,18,FALSE),""))</f>
        <v/>
      </c>
      <c r="F33" s="126" t="str">
        <f>IF(ISERROR(VLOOKUP(B33,Daten!A:Z,3,FALSE)),"",IF(VLOOKUP(B33,Daten!A:Z,3,FALSE)&lt;&gt;"",VLOOKUP(B33,Daten!A:Z,3,FALSE),""))</f>
        <v/>
      </c>
      <c r="G33" s="127" t="str">
        <f>IF(ISERROR(VLOOKUP(B33,Daten!A:Z,3,FALSE)),"",IF(VLOOKUP(B33,Daten!A:Z,11,FALSE)&lt;&gt;"",VLOOKUP(B33,Daten!A:Z,11,FALSE),""))</f>
        <v/>
      </c>
      <c r="H33" s="126" t="str">
        <f>IF(ISERROR(VLOOKUP(B33,Daten!A:Z,3,FALSE)),"",IF(VLOOKUP(B33,Daten!A:Z,15,FALSE)&lt;&gt;"",VLOOKUP(B33,Daten!A:Z,15,FALSE),""))</f>
        <v/>
      </c>
      <c r="I33" s="128" t="str">
        <f>IF(ISERROR(VLOOKUP(B33,Daten!A:Z,3,FALSE)),"",Daten!$K$2)</f>
        <v/>
      </c>
      <c r="J33" s="132" t="str">
        <f>IF(ISERROR(VLOOKUP(B33,Daten!A:Z,3,FALSE)),"",IF(VLOOKUP(B33,Daten!A:Z,17,FALSE)&lt;&gt;"",VLOOKUP(B33,Daten!A:Z,17,FALSE),""))</f>
        <v/>
      </c>
      <c r="K33" s="130" t="str">
        <f>IF(ISERROR(VLOOKUP(B33,Daten!A:Z,3,FALSE)),"",IF(VLOOKUP(B33,Daten!A:Z,20,FALSE)&lt;&gt;"",VLOOKUP(B33,Daten!A:Z,20,FALSE),""))</f>
        <v/>
      </c>
      <c r="L33" s="131" t="str">
        <f>IF(ISERROR(VLOOKUP(B33,Daten!A:Z,3,FALSE)),"",IF(VLOOKUP(B33,Daten!A:Z,19,FALSE)&lt;&gt;"",VLOOKUP(B33,Daten!A:Z,19,FALSE),""))</f>
        <v/>
      </c>
      <c r="M33" s="88"/>
    </row>
    <row r="34" spans="1:13" x14ac:dyDescent="0.2">
      <c r="A34" s="103">
        <v>29</v>
      </c>
      <c r="B34" s="103">
        <v>29</v>
      </c>
      <c r="C34" s="103">
        <f t="shared" si="0"/>
        <v>100</v>
      </c>
      <c r="D34" s="124" t="str">
        <f>IF(ISERROR(VLOOKUP(B34,Daten!A:Z,2,FALSE)),"",IF(VLOOKUP(B34,Daten!A:Z,9,FALSE)&lt;&gt;"","Mini",IF(VLOOKUP(B34,Daten!A:Z,10,FALSE)&lt;&gt;"","Maxi","")))</f>
        <v/>
      </c>
      <c r="E34" s="125" t="str">
        <f>IF(ISERROR(VLOOKUP(B34,Daten!A:Z,3,FALSE)),"",IF(VLOOKUP(B34,Daten!A:Z,18,FALSE)&lt;&gt;"",VLOOKUP(B34,Daten!A:Z,18,FALSE),""))</f>
        <v/>
      </c>
      <c r="F34" s="126" t="str">
        <f>IF(ISERROR(VLOOKUP(B34,Daten!A:Z,3,FALSE)),"",IF(VLOOKUP(B34,Daten!A:Z,3,FALSE)&lt;&gt;"",VLOOKUP(B34,Daten!A:Z,3,FALSE),""))</f>
        <v/>
      </c>
      <c r="G34" s="127" t="str">
        <f>IF(ISERROR(VLOOKUP(B34,Daten!A:Z,3,FALSE)),"",IF(VLOOKUP(B34,Daten!A:Z,11,FALSE)&lt;&gt;"",VLOOKUP(B34,Daten!A:Z,11,FALSE),""))</f>
        <v/>
      </c>
      <c r="H34" s="126" t="str">
        <f>IF(ISERROR(VLOOKUP(B34,Daten!A:Z,3,FALSE)),"",IF(VLOOKUP(B34,Daten!A:Z,15,FALSE)&lt;&gt;"",VLOOKUP(B34,Daten!A:Z,15,FALSE),""))</f>
        <v/>
      </c>
      <c r="I34" s="128" t="str">
        <f>IF(ISERROR(VLOOKUP(B34,Daten!A:Z,3,FALSE)),"",Daten!$K$2)</f>
        <v/>
      </c>
      <c r="J34" s="132" t="str">
        <f>IF(ISERROR(VLOOKUP(B34,Daten!A:Z,3,FALSE)),"",IF(VLOOKUP(B34,Daten!A:Z,17,FALSE)&lt;&gt;"",VLOOKUP(B34,Daten!A:Z,17,FALSE),""))</f>
        <v/>
      </c>
      <c r="K34" s="130" t="str">
        <f>IF(ISERROR(VLOOKUP(B34,Daten!A:Z,3,FALSE)),"",IF(VLOOKUP(B34,Daten!A:Z,20,FALSE)&lt;&gt;"",VLOOKUP(B34,Daten!A:Z,20,FALSE),""))</f>
        <v/>
      </c>
      <c r="L34" s="131" t="str">
        <f>IF(ISERROR(VLOOKUP(B34,Daten!A:Z,3,FALSE)),"",IF(VLOOKUP(B34,Daten!A:Z,19,FALSE)&lt;&gt;"",VLOOKUP(B34,Daten!A:Z,19,FALSE),""))</f>
        <v/>
      </c>
      <c r="M34" s="88"/>
    </row>
    <row r="35" spans="1:13" x14ac:dyDescent="0.2">
      <c r="A35" s="103">
        <v>30</v>
      </c>
      <c r="B35" s="103">
        <v>30</v>
      </c>
      <c r="C35" s="103">
        <f t="shared" si="0"/>
        <v>100</v>
      </c>
      <c r="D35" s="124" t="str">
        <f>IF(ISERROR(VLOOKUP(B35,Daten!A:Z,2,FALSE)),"",IF(VLOOKUP(B35,Daten!A:Z,9,FALSE)&lt;&gt;"","Mini",IF(VLOOKUP(B35,Daten!A:Z,10,FALSE)&lt;&gt;"","Maxi","")))</f>
        <v/>
      </c>
      <c r="E35" s="125" t="str">
        <f>IF(ISERROR(VLOOKUP(B35,Daten!A:Z,3,FALSE)),"",IF(VLOOKUP(B35,Daten!A:Z,18,FALSE)&lt;&gt;"",VLOOKUP(B35,Daten!A:Z,18,FALSE),""))</f>
        <v/>
      </c>
      <c r="F35" s="126" t="str">
        <f>IF(ISERROR(VLOOKUP(B35,Daten!A:Z,3,FALSE)),"",IF(VLOOKUP(B35,Daten!A:Z,3,FALSE)&lt;&gt;"",VLOOKUP(B35,Daten!A:Z,3,FALSE),""))</f>
        <v/>
      </c>
      <c r="G35" s="127" t="str">
        <f>IF(ISERROR(VLOOKUP(B35,Daten!A:Z,3,FALSE)),"",IF(VLOOKUP(B35,Daten!A:Z,11,FALSE)&lt;&gt;"",VLOOKUP(B35,Daten!A:Z,11,FALSE),""))</f>
        <v/>
      </c>
      <c r="H35" s="126" t="str">
        <f>IF(ISERROR(VLOOKUP(B35,Daten!A:Z,3,FALSE)),"",IF(VLOOKUP(B35,Daten!A:Z,15,FALSE)&lt;&gt;"",VLOOKUP(B35,Daten!A:Z,15,FALSE),""))</f>
        <v/>
      </c>
      <c r="I35" s="128" t="str">
        <f>IF(ISERROR(VLOOKUP(B35,Daten!A:Z,3,FALSE)),"",Daten!$K$2)</f>
        <v/>
      </c>
      <c r="J35" s="132" t="str">
        <f>IF(ISERROR(VLOOKUP(B35,Daten!A:Z,3,FALSE)),"",IF(VLOOKUP(B35,Daten!A:Z,17,FALSE)&lt;&gt;"",VLOOKUP(B35,Daten!A:Z,17,FALSE),""))</f>
        <v/>
      </c>
      <c r="K35" s="130" t="str">
        <f>IF(ISERROR(VLOOKUP(B35,Daten!A:Z,3,FALSE)),"",IF(VLOOKUP(B35,Daten!A:Z,20,FALSE)&lt;&gt;"",VLOOKUP(B35,Daten!A:Z,20,FALSE),""))</f>
        <v/>
      </c>
      <c r="L35" s="131" t="str">
        <f>IF(ISERROR(VLOOKUP(B35,Daten!A:Z,3,FALSE)),"",IF(VLOOKUP(B35,Daten!A:Z,19,FALSE)&lt;&gt;"",VLOOKUP(B35,Daten!A:Z,19,FALSE),""))</f>
        <v/>
      </c>
      <c r="M35" s="88"/>
    </row>
    <row r="36" spans="1:13" x14ac:dyDescent="0.2">
      <c r="A36" s="103">
        <v>31</v>
      </c>
      <c r="B36" s="103">
        <v>31</v>
      </c>
      <c r="C36" s="103">
        <f t="shared" si="0"/>
        <v>100</v>
      </c>
      <c r="D36" s="124" t="str">
        <f>IF(ISERROR(VLOOKUP(B36,Daten!A:Z,2,FALSE)),"",IF(VLOOKUP(B36,Daten!A:Z,9,FALSE)&lt;&gt;"","Mini",IF(VLOOKUP(B36,Daten!A:Z,10,FALSE)&lt;&gt;"","Maxi","")))</f>
        <v/>
      </c>
      <c r="E36" s="125" t="str">
        <f>IF(ISERROR(VLOOKUP(B36,Daten!A:Z,3,FALSE)),"",IF(VLOOKUP(B36,Daten!A:Z,18,FALSE)&lt;&gt;"",VLOOKUP(B36,Daten!A:Z,18,FALSE),""))</f>
        <v/>
      </c>
      <c r="F36" s="126" t="str">
        <f>IF(ISERROR(VLOOKUP(B36,Daten!A:Z,3,FALSE)),"",IF(VLOOKUP(B36,Daten!A:Z,3,FALSE)&lt;&gt;"",VLOOKUP(B36,Daten!A:Z,3,FALSE),""))</f>
        <v/>
      </c>
      <c r="G36" s="127" t="str">
        <f>IF(ISERROR(VLOOKUP(B36,Daten!A:Z,3,FALSE)),"",IF(VLOOKUP(B36,Daten!A:Z,11,FALSE)&lt;&gt;"",VLOOKUP(B36,Daten!A:Z,11,FALSE),""))</f>
        <v/>
      </c>
      <c r="H36" s="126" t="str">
        <f>IF(ISERROR(VLOOKUP(B36,Daten!A:Z,3,FALSE)),"",IF(VLOOKUP(B36,Daten!A:Z,15,FALSE)&lt;&gt;"",VLOOKUP(B36,Daten!A:Z,15,FALSE),""))</f>
        <v/>
      </c>
      <c r="I36" s="128" t="str">
        <f>IF(ISERROR(VLOOKUP(B36,Daten!A:Z,3,FALSE)),"",Daten!$K$2)</f>
        <v/>
      </c>
      <c r="J36" s="132" t="str">
        <f>IF(ISERROR(VLOOKUP(B36,Daten!A:Z,3,FALSE)),"",IF(VLOOKUP(B36,Daten!A:Z,17,FALSE)&lt;&gt;"",VLOOKUP(B36,Daten!A:Z,17,FALSE),""))</f>
        <v/>
      </c>
      <c r="K36" s="130" t="str">
        <f>IF(ISERROR(VLOOKUP(B36,Daten!A:Z,3,FALSE)),"",IF(VLOOKUP(B36,Daten!A:Z,20,FALSE)&lt;&gt;"",VLOOKUP(B36,Daten!A:Z,20,FALSE),""))</f>
        <v/>
      </c>
      <c r="L36" s="131" t="str">
        <f>IF(ISERROR(VLOOKUP(B36,Daten!A:Z,3,FALSE)),"",IF(VLOOKUP(B36,Daten!A:Z,19,FALSE)&lt;&gt;"",VLOOKUP(B36,Daten!A:Z,19,FALSE),""))</f>
        <v/>
      </c>
      <c r="M36" s="88"/>
    </row>
    <row r="37" spans="1:13" x14ac:dyDescent="0.2">
      <c r="A37" s="103">
        <v>32</v>
      </c>
      <c r="B37" s="103">
        <v>32</v>
      </c>
      <c r="C37" s="103">
        <f t="shared" si="0"/>
        <v>100</v>
      </c>
      <c r="D37" s="124" t="str">
        <f>IF(ISERROR(VLOOKUP(B37,Daten!A:Z,2,FALSE)),"",IF(VLOOKUP(B37,Daten!A:Z,9,FALSE)&lt;&gt;"","Mini",IF(VLOOKUP(B37,Daten!A:Z,10,FALSE)&lt;&gt;"","Maxi","")))</f>
        <v/>
      </c>
      <c r="E37" s="125" t="str">
        <f>IF(ISERROR(VLOOKUP(B37,Daten!A:Z,3,FALSE)),"",IF(VLOOKUP(B37,Daten!A:Z,18,FALSE)&lt;&gt;"",VLOOKUP(B37,Daten!A:Z,18,FALSE),""))</f>
        <v/>
      </c>
      <c r="F37" s="126" t="str">
        <f>IF(ISERROR(VLOOKUP(B37,Daten!A:Z,3,FALSE)),"",IF(VLOOKUP(B37,Daten!A:Z,3,FALSE)&lt;&gt;"",VLOOKUP(B37,Daten!A:Z,3,FALSE),""))</f>
        <v/>
      </c>
      <c r="G37" s="127" t="str">
        <f>IF(ISERROR(VLOOKUP(B37,Daten!A:Z,3,FALSE)),"",IF(VLOOKUP(B37,Daten!A:Z,11,FALSE)&lt;&gt;"",VLOOKUP(B37,Daten!A:Z,11,FALSE),""))</f>
        <v/>
      </c>
      <c r="H37" s="126" t="str">
        <f>IF(ISERROR(VLOOKUP(B37,Daten!A:Z,3,FALSE)),"",IF(VLOOKUP(B37,Daten!A:Z,15,FALSE)&lt;&gt;"",VLOOKUP(B37,Daten!A:Z,15,FALSE),""))</f>
        <v/>
      </c>
      <c r="I37" s="128" t="str">
        <f>IF(ISERROR(VLOOKUP(B37,Daten!A:Z,3,FALSE)),"",Daten!$K$2)</f>
        <v/>
      </c>
      <c r="J37" s="132" t="str">
        <f>IF(ISERROR(VLOOKUP(B37,Daten!A:Z,3,FALSE)),"",IF(VLOOKUP(B37,Daten!A:Z,17,FALSE)&lt;&gt;"",VLOOKUP(B37,Daten!A:Z,17,FALSE),""))</f>
        <v/>
      </c>
      <c r="K37" s="130" t="str">
        <f>IF(ISERROR(VLOOKUP(B37,Daten!A:Z,3,FALSE)),"",IF(VLOOKUP(B37,Daten!A:Z,20,FALSE)&lt;&gt;"",VLOOKUP(B37,Daten!A:Z,20,FALSE),""))</f>
        <v/>
      </c>
      <c r="L37" s="131" t="str">
        <f>IF(ISERROR(VLOOKUP(B37,Daten!A:Z,3,FALSE)),"",IF(VLOOKUP(B37,Daten!A:Z,19,FALSE)&lt;&gt;"",VLOOKUP(B37,Daten!A:Z,19,FALSE),""))</f>
        <v/>
      </c>
      <c r="M37" s="88"/>
    </row>
    <row r="38" spans="1:13" x14ac:dyDescent="0.2">
      <c r="A38" s="103">
        <v>33</v>
      </c>
      <c r="B38" s="103">
        <v>33</v>
      </c>
      <c r="C38" s="103">
        <f t="shared" ref="C38:C69" si="1">IF(D38="Maxi",1,IF(D38="Mini",2,100))</f>
        <v>100</v>
      </c>
      <c r="D38" s="124" t="str">
        <f>IF(ISERROR(VLOOKUP(B38,Daten!A:Z,2,FALSE)),"",IF(VLOOKUP(B38,Daten!A:Z,9,FALSE)&lt;&gt;"","Mini",IF(VLOOKUP(B38,Daten!A:Z,10,FALSE)&lt;&gt;"","Maxi","")))</f>
        <v/>
      </c>
      <c r="E38" s="125" t="str">
        <f>IF(ISERROR(VLOOKUP(B38,Daten!A:Z,3,FALSE)),"",IF(VLOOKUP(B38,Daten!A:Z,18,FALSE)&lt;&gt;"",VLOOKUP(B38,Daten!A:Z,18,FALSE),""))</f>
        <v/>
      </c>
      <c r="F38" s="126" t="str">
        <f>IF(ISERROR(VLOOKUP(B38,Daten!A:Z,3,FALSE)),"",IF(VLOOKUP(B38,Daten!A:Z,3,FALSE)&lt;&gt;"",VLOOKUP(B38,Daten!A:Z,3,FALSE),""))</f>
        <v/>
      </c>
      <c r="G38" s="127" t="str">
        <f>IF(ISERROR(VLOOKUP(B38,Daten!A:Z,3,FALSE)),"",IF(VLOOKUP(B38,Daten!A:Z,11,FALSE)&lt;&gt;"",VLOOKUP(B38,Daten!A:Z,11,FALSE),""))</f>
        <v/>
      </c>
      <c r="H38" s="126" t="str">
        <f>IF(ISERROR(VLOOKUP(B38,Daten!A:Z,3,FALSE)),"",IF(VLOOKUP(B38,Daten!A:Z,15,FALSE)&lt;&gt;"",VLOOKUP(B38,Daten!A:Z,15,FALSE),""))</f>
        <v/>
      </c>
      <c r="I38" s="128" t="str">
        <f>IF(ISERROR(VLOOKUP(B38,Daten!A:Z,3,FALSE)),"",Daten!$K$2)</f>
        <v/>
      </c>
      <c r="J38" s="132" t="str">
        <f>IF(ISERROR(VLOOKUP(B38,Daten!A:Z,3,FALSE)),"",IF(VLOOKUP(B38,Daten!A:Z,17,FALSE)&lt;&gt;"",VLOOKUP(B38,Daten!A:Z,17,FALSE),""))</f>
        <v/>
      </c>
      <c r="K38" s="130" t="str">
        <f>IF(ISERROR(VLOOKUP(B38,Daten!A:Z,3,FALSE)),"",IF(VLOOKUP(B38,Daten!A:Z,20,FALSE)&lt;&gt;"",VLOOKUP(B38,Daten!A:Z,20,FALSE),""))</f>
        <v/>
      </c>
      <c r="L38" s="131" t="str">
        <f>IF(ISERROR(VLOOKUP(B38,Daten!A:Z,3,FALSE)),"",IF(VLOOKUP(B38,Daten!A:Z,19,FALSE)&lt;&gt;"",VLOOKUP(B38,Daten!A:Z,19,FALSE),""))</f>
        <v/>
      </c>
      <c r="M38" s="88"/>
    </row>
    <row r="39" spans="1:13" x14ac:dyDescent="0.2">
      <c r="A39" s="103">
        <v>34</v>
      </c>
      <c r="B39" s="103">
        <v>34</v>
      </c>
      <c r="C39" s="103">
        <f t="shared" si="1"/>
        <v>100</v>
      </c>
      <c r="D39" s="124" t="str">
        <f>IF(ISERROR(VLOOKUP(B39,Daten!A:Z,2,FALSE)),"",IF(VLOOKUP(B39,Daten!A:Z,9,FALSE)&lt;&gt;"","Mini",IF(VLOOKUP(B39,Daten!A:Z,10,FALSE)&lt;&gt;"","Maxi","")))</f>
        <v/>
      </c>
      <c r="E39" s="125" t="str">
        <f>IF(ISERROR(VLOOKUP(B39,Daten!A:Z,3,FALSE)),"",IF(VLOOKUP(B39,Daten!A:Z,18,FALSE)&lt;&gt;"",VLOOKUP(B39,Daten!A:Z,18,FALSE),""))</f>
        <v/>
      </c>
      <c r="F39" s="126" t="str">
        <f>IF(ISERROR(VLOOKUP(B39,Daten!A:Z,3,FALSE)),"",IF(VLOOKUP(B39,Daten!A:Z,3,FALSE)&lt;&gt;"",VLOOKUP(B39,Daten!A:Z,3,FALSE),""))</f>
        <v/>
      </c>
      <c r="G39" s="127" t="str">
        <f>IF(ISERROR(VLOOKUP(B39,Daten!A:Z,3,FALSE)),"",IF(VLOOKUP(B39,Daten!A:Z,11,FALSE)&lt;&gt;"",VLOOKUP(B39,Daten!A:Z,11,FALSE),""))</f>
        <v/>
      </c>
      <c r="H39" s="126" t="str">
        <f>IF(ISERROR(VLOOKUP(B39,Daten!A:Z,3,FALSE)),"",IF(VLOOKUP(B39,Daten!A:Z,15,FALSE)&lt;&gt;"",VLOOKUP(B39,Daten!A:Z,15,FALSE),""))</f>
        <v/>
      </c>
      <c r="I39" s="128" t="str">
        <f>IF(ISERROR(VLOOKUP(B39,Daten!A:Z,3,FALSE)),"",Daten!$K$2)</f>
        <v/>
      </c>
      <c r="J39" s="132" t="str">
        <f>IF(ISERROR(VLOOKUP(B39,Daten!A:Z,3,FALSE)),"",IF(VLOOKUP(B39,Daten!A:Z,17,FALSE)&lt;&gt;"",VLOOKUP(B39,Daten!A:Z,17,FALSE),""))</f>
        <v/>
      </c>
      <c r="K39" s="130" t="str">
        <f>IF(ISERROR(VLOOKUP(B39,Daten!A:Z,3,FALSE)),"",IF(VLOOKUP(B39,Daten!A:Z,20,FALSE)&lt;&gt;"",VLOOKUP(B39,Daten!A:Z,20,FALSE),""))</f>
        <v/>
      </c>
      <c r="L39" s="131" t="str">
        <f>IF(ISERROR(VLOOKUP(B39,Daten!A:Z,3,FALSE)),"",IF(VLOOKUP(B39,Daten!A:Z,19,FALSE)&lt;&gt;"",VLOOKUP(B39,Daten!A:Z,19,FALSE),""))</f>
        <v/>
      </c>
      <c r="M39" s="88"/>
    </row>
    <row r="40" spans="1:13" x14ac:dyDescent="0.2">
      <c r="A40" s="103">
        <v>35</v>
      </c>
      <c r="B40" s="103">
        <v>35</v>
      </c>
      <c r="C40" s="103">
        <f t="shared" si="1"/>
        <v>100</v>
      </c>
      <c r="D40" s="124" t="str">
        <f>IF(ISERROR(VLOOKUP(B40,Daten!A:Z,2,FALSE)),"",IF(VLOOKUP(B40,Daten!A:Z,9,FALSE)&lt;&gt;"","Mini",IF(VLOOKUP(B40,Daten!A:Z,10,FALSE)&lt;&gt;"","Maxi","")))</f>
        <v/>
      </c>
      <c r="E40" s="125" t="str">
        <f>IF(ISERROR(VLOOKUP(B40,Daten!A:Z,3,FALSE)),"",IF(VLOOKUP(B40,Daten!A:Z,18,FALSE)&lt;&gt;"",VLOOKUP(B40,Daten!A:Z,18,FALSE),""))</f>
        <v/>
      </c>
      <c r="F40" s="126" t="str">
        <f>IF(ISERROR(VLOOKUP(B40,Daten!A:Z,3,FALSE)),"",IF(VLOOKUP(B40,Daten!A:Z,3,FALSE)&lt;&gt;"",VLOOKUP(B40,Daten!A:Z,3,FALSE),""))</f>
        <v/>
      </c>
      <c r="G40" s="127" t="str">
        <f>IF(ISERROR(VLOOKUP(B40,Daten!A:Z,3,FALSE)),"",IF(VLOOKUP(B40,Daten!A:Z,11,FALSE)&lt;&gt;"",VLOOKUP(B40,Daten!A:Z,11,FALSE),""))</f>
        <v/>
      </c>
      <c r="H40" s="126" t="str">
        <f>IF(ISERROR(VLOOKUP(B40,Daten!A:Z,3,FALSE)),"",IF(VLOOKUP(B40,Daten!A:Z,15,FALSE)&lt;&gt;"",VLOOKUP(B40,Daten!A:Z,15,FALSE),""))</f>
        <v/>
      </c>
      <c r="I40" s="128" t="str">
        <f>IF(ISERROR(VLOOKUP(B40,Daten!A:Z,3,FALSE)),"",Daten!$K$2)</f>
        <v/>
      </c>
      <c r="J40" s="132" t="str">
        <f>IF(ISERROR(VLOOKUP(B40,Daten!A:Z,3,FALSE)),"",IF(VLOOKUP(B40,Daten!A:Z,17,FALSE)&lt;&gt;"",VLOOKUP(B40,Daten!A:Z,17,FALSE),""))</f>
        <v/>
      </c>
      <c r="K40" s="130" t="str">
        <f>IF(ISERROR(VLOOKUP(B40,Daten!A:Z,3,FALSE)),"",IF(VLOOKUP(B40,Daten!A:Z,20,FALSE)&lt;&gt;"",VLOOKUP(B40,Daten!A:Z,20,FALSE),""))</f>
        <v/>
      </c>
      <c r="L40" s="131" t="str">
        <f>IF(ISERROR(VLOOKUP(B40,Daten!A:Z,3,FALSE)),"",IF(VLOOKUP(B40,Daten!A:Z,19,FALSE)&lt;&gt;"",VLOOKUP(B40,Daten!A:Z,19,FALSE),""))</f>
        <v/>
      </c>
      <c r="M40" s="88"/>
    </row>
    <row r="41" spans="1:13" x14ac:dyDescent="0.2">
      <c r="A41" s="103">
        <v>36</v>
      </c>
      <c r="B41" s="103">
        <v>36</v>
      </c>
      <c r="C41" s="103">
        <f t="shared" si="1"/>
        <v>100</v>
      </c>
      <c r="D41" s="124" t="str">
        <f>IF(ISERROR(VLOOKUP(B41,Daten!A:Z,2,FALSE)),"",IF(VLOOKUP(B41,Daten!A:Z,9,FALSE)&lt;&gt;"","Mini",IF(VLOOKUP(B41,Daten!A:Z,10,FALSE)&lt;&gt;"","Maxi","")))</f>
        <v/>
      </c>
      <c r="E41" s="125" t="str">
        <f>IF(ISERROR(VLOOKUP(B41,Daten!A:Z,3,FALSE)),"",IF(VLOOKUP(B41,Daten!A:Z,18,FALSE)&lt;&gt;"",VLOOKUP(B41,Daten!A:Z,18,FALSE),""))</f>
        <v/>
      </c>
      <c r="F41" s="126" t="str">
        <f>IF(ISERROR(VLOOKUP(B41,Daten!A:Z,3,FALSE)),"",IF(VLOOKUP(B41,Daten!A:Z,3,FALSE)&lt;&gt;"",VLOOKUP(B41,Daten!A:Z,3,FALSE),""))</f>
        <v/>
      </c>
      <c r="G41" s="127" t="str">
        <f>IF(ISERROR(VLOOKUP(B41,Daten!A:Z,3,FALSE)),"",IF(VLOOKUP(B41,Daten!A:Z,11,FALSE)&lt;&gt;"",VLOOKUP(B41,Daten!A:Z,11,FALSE),""))</f>
        <v/>
      </c>
      <c r="H41" s="126" t="str">
        <f>IF(ISERROR(VLOOKUP(B41,Daten!A:Z,3,FALSE)),"",IF(VLOOKUP(B41,Daten!A:Z,15,FALSE)&lt;&gt;"",VLOOKUP(B41,Daten!A:Z,15,FALSE),""))</f>
        <v/>
      </c>
      <c r="I41" s="128" t="str">
        <f>IF(ISERROR(VLOOKUP(B41,Daten!A:Z,3,FALSE)),"",Daten!$K$2)</f>
        <v/>
      </c>
      <c r="J41" s="132" t="str">
        <f>IF(ISERROR(VLOOKUP(B41,Daten!A:Z,3,FALSE)),"",IF(VLOOKUP(B41,Daten!A:Z,17,FALSE)&lt;&gt;"",VLOOKUP(B41,Daten!A:Z,17,FALSE),""))</f>
        <v/>
      </c>
      <c r="K41" s="130" t="str">
        <f>IF(ISERROR(VLOOKUP(B41,Daten!A:Z,3,FALSE)),"",IF(VLOOKUP(B41,Daten!A:Z,20,FALSE)&lt;&gt;"",VLOOKUP(B41,Daten!A:Z,20,FALSE),""))</f>
        <v/>
      </c>
      <c r="L41" s="131" t="str">
        <f>IF(ISERROR(VLOOKUP(B41,Daten!A:Z,3,FALSE)),"",IF(VLOOKUP(B41,Daten!A:Z,19,FALSE)&lt;&gt;"",VLOOKUP(B41,Daten!A:Z,19,FALSE),""))</f>
        <v/>
      </c>
      <c r="M41" s="88"/>
    </row>
    <row r="42" spans="1:13" x14ac:dyDescent="0.2">
      <c r="A42" s="103">
        <v>37</v>
      </c>
      <c r="B42" s="103">
        <v>37</v>
      </c>
      <c r="C42" s="103">
        <f t="shared" si="1"/>
        <v>100</v>
      </c>
      <c r="D42" s="124" t="str">
        <f>IF(ISERROR(VLOOKUP(B42,Daten!A:Z,2,FALSE)),"",IF(VLOOKUP(B42,Daten!A:Z,9,FALSE)&lt;&gt;"","Mini",IF(VLOOKUP(B42,Daten!A:Z,10,FALSE)&lt;&gt;"","Maxi","")))</f>
        <v/>
      </c>
      <c r="E42" s="125" t="str">
        <f>IF(ISERROR(VLOOKUP(B42,Daten!A:Z,3,FALSE)),"",IF(VLOOKUP(B42,Daten!A:Z,18,FALSE)&lt;&gt;"",VLOOKUP(B42,Daten!A:Z,18,FALSE),""))</f>
        <v/>
      </c>
      <c r="F42" s="126" t="str">
        <f>IF(ISERROR(VLOOKUP(B42,Daten!A:Z,3,FALSE)),"",IF(VLOOKUP(B42,Daten!A:Z,3,FALSE)&lt;&gt;"",VLOOKUP(B42,Daten!A:Z,3,FALSE),""))</f>
        <v/>
      </c>
      <c r="G42" s="127" t="str">
        <f>IF(ISERROR(VLOOKUP(B42,Daten!A:Z,3,FALSE)),"",IF(VLOOKUP(B42,Daten!A:Z,11,FALSE)&lt;&gt;"",VLOOKUP(B42,Daten!A:Z,11,FALSE),""))</f>
        <v/>
      </c>
      <c r="H42" s="126" t="str">
        <f>IF(ISERROR(VLOOKUP(B42,Daten!A:Z,3,FALSE)),"",IF(VLOOKUP(B42,Daten!A:Z,15,FALSE)&lt;&gt;"",VLOOKUP(B42,Daten!A:Z,15,FALSE),""))</f>
        <v/>
      </c>
      <c r="I42" s="128" t="str">
        <f>IF(ISERROR(VLOOKUP(B42,Daten!A:Z,3,FALSE)),"",Daten!$K$2)</f>
        <v/>
      </c>
      <c r="J42" s="132" t="str">
        <f>IF(ISERROR(VLOOKUP(B42,Daten!A:Z,3,FALSE)),"",IF(VLOOKUP(B42,Daten!A:Z,17,FALSE)&lt;&gt;"",VLOOKUP(B42,Daten!A:Z,17,FALSE),""))</f>
        <v/>
      </c>
      <c r="K42" s="130" t="str">
        <f>IF(ISERROR(VLOOKUP(B42,Daten!A:Z,3,FALSE)),"",IF(VLOOKUP(B42,Daten!A:Z,20,FALSE)&lt;&gt;"",VLOOKUP(B42,Daten!A:Z,20,FALSE),""))</f>
        <v/>
      </c>
      <c r="L42" s="131" t="str">
        <f>IF(ISERROR(VLOOKUP(B42,Daten!A:Z,3,FALSE)),"",IF(VLOOKUP(B42,Daten!A:Z,19,FALSE)&lt;&gt;"",VLOOKUP(B42,Daten!A:Z,19,FALSE),""))</f>
        <v/>
      </c>
    </row>
    <row r="43" spans="1:13" x14ac:dyDescent="0.2">
      <c r="A43" s="103">
        <v>38</v>
      </c>
      <c r="B43" s="103">
        <v>38</v>
      </c>
      <c r="C43" s="103">
        <f t="shared" si="1"/>
        <v>100</v>
      </c>
      <c r="D43" s="124" t="str">
        <f>IF(ISERROR(VLOOKUP(B43,Daten!A:Z,2,FALSE)),"",IF(VLOOKUP(B43,Daten!A:Z,9,FALSE)&lt;&gt;"","Mini",IF(VLOOKUP(B43,Daten!A:Z,10,FALSE)&lt;&gt;"","Maxi","")))</f>
        <v/>
      </c>
      <c r="E43" s="125" t="str">
        <f>IF(ISERROR(VLOOKUP(B43,Daten!A:Z,3,FALSE)),"",IF(VLOOKUP(B43,Daten!A:Z,18,FALSE)&lt;&gt;"",VLOOKUP(B43,Daten!A:Z,18,FALSE),""))</f>
        <v/>
      </c>
      <c r="F43" s="126" t="str">
        <f>IF(ISERROR(VLOOKUP(B43,Daten!A:Z,3,FALSE)),"",IF(VLOOKUP(B43,Daten!A:Z,3,FALSE)&lt;&gt;"",VLOOKUP(B43,Daten!A:Z,3,FALSE),""))</f>
        <v/>
      </c>
      <c r="G43" s="127" t="str">
        <f>IF(ISERROR(VLOOKUP(B43,Daten!A:Z,3,FALSE)),"",IF(VLOOKUP(B43,Daten!A:Z,11,FALSE)&lt;&gt;"",VLOOKUP(B43,Daten!A:Z,11,FALSE),""))</f>
        <v/>
      </c>
      <c r="H43" s="126" t="str">
        <f>IF(ISERROR(VLOOKUP(B43,Daten!A:Z,3,FALSE)),"",IF(VLOOKUP(B43,Daten!A:Z,15,FALSE)&lt;&gt;"",VLOOKUP(B43,Daten!A:Z,15,FALSE),""))</f>
        <v/>
      </c>
      <c r="I43" s="128" t="str">
        <f>IF(ISERROR(VLOOKUP(B43,Daten!A:Z,3,FALSE)),"",Daten!$K$2)</f>
        <v/>
      </c>
      <c r="J43" s="132" t="str">
        <f>IF(ISERROR(VLOOKUP(B43,Daten!A:Z,3,FALSE)),"",IF(VLOOKUP(B43,Daten!A:Z,17,FALSE)&lt;&gt;"",VLOOKUP(B43,Daten!A:Z,17,FALSE),""))</f>
        <v/>
      </c>
      <c r="K43" s="130" t="str">
        <f>IF(ISERROR(VLOOKUP(B43,Daten!A:Z,3,FALSE)),"",IF(VLOOKUP(B43,Daten!A:Z,20,FALSE)&lt;&gt;"",VLOOKUP(B43,Daten!A:Z,20,FALSE),""))</f>
        <v/>
      </c>
      <c r="L43" s="131" t="str">
        <f>IF(ISERROR(VLOOKUP(B43,Daten!A:Z,3,FALSE)),"",IF(VLOOKUP(B43,Daten!A:Z,19,FALSE)&lt;&gt;"",VLOOKUP(B43,Daten!A:Z,19,FALSE),""))</f>
        <v/>
      </c>
    </row>
    <row r="44" spans="1:13" x14ac:dyDescent="0.2">
      <c r="A44" s="103">
        <v>39</v>
      </c>
      <c r="B44" s="103">
        <v>39</v>
      </c>
      <c r="C44" s="103">
        <f t="shared" si="1"/>
        <v>100</v>
      </c>
      <c r="D44" s="124" t="str">
        <f>IF(ISERROR(VLOOKUP(B44,Daten!A:Z,2,FALSE)),"",IF(VLOOKUP(B44,Daten!A:Z,9,FALSE)&lt;&gt;"","Mini",IF(VLOOKUP(B44,Daten!A:Z,10,FALSE)&lt;&gt;"","Maxi","")))</f>
        <v/>
      </c>
      <c r="E44" s="125" t="str">
        <f>IF(ISERROR(VLOOKUP(B44,Daten!A:Z,3,FALSE)),"",IF(VLOOKUP(B44,Daten!A:Z,18,FALSE)&lt;&gt;"",VLOOKUP(B44,Daten!A:Z,18,FALSE),""))</f>
        <v/>
      </c>
      <c r="F44" s="126" t="str">
        <f>IF(ISERROR(VLOOKUP(B44,Daten!A:Z,3,FALSE)),"",IF(VLOOKUP(B44,Daten!A:Z,3,FALSE)&lt;&gt;"",VLOOKUP(B44,Daten!A:Z,3,FALSE),""))</f>
        <v/>
      </c>
      <c r="G44" s="127" t="str">
        <f>IF(ISERROR(VLOOKUP(B44,Daten!A:Z,3,FALSE)),"",IF(VLOOKUP(B44,Daten!A:Z,11,FALSE)&lt;&gt;"",VLOOKUP(B44,Daten!A:Z,11,FALSE),""))</f>
        <v/>
      </c>
      <c r="H44" s="126" t="str">
        <f>IF(ISERROR(VLOOKUP(B44,Daten!A:Z,3,FALSE)),"",IF(VLOOKUP(B44,Daten!A:Z,15,FALSE)&lt;&gt;"",VLOOKUP(B44,Daten!A:Z,15,FALSE),""))</f>
        <v/>
      </c>
      <c r="I44" s="128" t="str">
        <f>IF(ISERROR(VLOOKUP(B44,Daten!A:Z,3,FALSE)),"",Daten!$K$2)</f>
        <v/>
      </c>
      <c r="J44" s="132" t="str">
        <f>IF(ISERROR(VLOOKUP(B44,Daten!A:Z,3,FALSE)),"",IF(VLOOKUP(B44,Daten!A:Z,17,FALSE)&lt;&gt;"",VLOOKUP(B44,Daten!A:Z,17,FALSE),""))</f>
        <v/>
      </c>
      <c r="K44" s="130" t="str">
        <f>IF(ISERROR(VLOOKUP(B44,Daten!A:Z,3,FALSE)),"",IF(VLOOKUP(B44,Daten!A:Z,20,FALSE)&lt;&gt;"",VLOOKUP(B44,Daten!A:Z,20,FALSE),""))</f>
        <v/>
      </c>
      <c r="L44" s="131" t="str">
        <f>IF(ISERROR(VLOOKUP(B44,Daten!A:Z,3,FALSE)),"",IF(VLOOKUP(B44,Daten!A:Z,19,FALSE)&lt;&gt;"",VLOOKUP(B44,Daten!A:Z,19,FALSE),""))</f>
        <v/>
      </c>
    </row>
    <row r="45" spans="1:13" x14ac:dyDescent="0.2">
      <c r="A45" s="103">
        <v>40</v>
      </c>
      <c r="B45" s="103">
        <v>40</v>
      </c>
      <c r="C45" s="103">
        <f t="shared" si="1"/>
        <v>100</v>
      </c>
      <c r="D45" s="124" t="str">
        <f>IF(ISERROR(VLOOKUP(B45,Daten!A:Z,2,FALSE)),"",IF(VLOOKUP(B45,Daten!A:Z,9,FALSE)&lt;&gt;"","Mini",IF(VLOOKUP(B45,Daten!A:Z,10,FALSE)&lt;&gt;"","Maxi","")))</f>
        <v/>
      </c>
      <c r="E45" s="125" t="str">
        <f>IF(ISERROR(VLOOKUP(B45,Daten!A:Z,3,FALSE)),"",IF(VLOOKUP(B45,Daten!A:Z,18,FALSE)&lt;&gt;"",VLOOKUP(B45,Daten!A:Z,18,FALSE),""))</f>
        <v/>
      </c>
      <c r="F45" s="126" t="str">
        <f>IF(ISERROR(VLOOKUP(B45,Daten!A:Z,3,FALSE)),"",IF(VLOOKUP(B45,Daten!A:Z,3,FALSE)&lt;&gt;"",VLOOKUP(B45,Daten!A:Z,3,FALSE),""))</f>
        <v/>
      </c>
      <c r="G45" s="127" t="str">
        <f>IF(ISERROR(VLOOKUP(B45,Daten!A:Z,3,FALSE)),"",IF(VLOOKUP(B45,Daten!A:Z,11,FALSE)&lt;&gt;"",VLOOKUP(B45,Daten!A:Z,11,FALSE),""))</f>
        <v/>
      </c>
      <c r="H45" s="126" t="str">
        <f>IF(ISERROR(VLOOKUP(B45,Daten!A:Z,3,FALSE)),"",IF(VLOOKUP(B45,Daten!A:Z,15,FALSE)&lt;&gt;"",VLOOKUP(B45,Daten!A:Z,15,FALSE),""))</f>
        <v/>
      </c>
      <c r="I45" s="128" t="str">
        <f>IF(ISERROR(VLOOKUP(B45,Daten!A:Z,3,FALSE)),"",Daten!$K$2)</f>
        <v/>
      </c>
      <c r="J45" s="132" t="str">
        <f>IF(ISERROR(VLOOKUP(B45,Daten!A:Z,3,FALSE)),"",IF(VLOOKUP(B45,Daten!A:Z,17,FALSE)&lt;&gt;"",VLOOKUP(B45,Daten!A:Z,17,FALSE),""))</f>
        <v/>
      </c>
      <c r="K45" s="130" t="str">
        <f>IF(ISERROR(VLOOKUP(B45,Daten!A:Z,3,FALSE)),"",IF(VLOOKUP(B45,Daten!A:Z,20,FALSE)&lt;&gt;"",VLOOKUP(B45,Daten!A:Z,20,FALSE),""))</f>
        <v/>
      </c>
      <c r="L45" s="131" t="str">
        <f>IF(ISERROR(VLOOKUP(B45,Daten!A:Z,3,FALSE)),"",IF(VLOOKUP(B45,Daten!A:Z,19,FALSE)&lt;&gt;"",VLOOKUP(B45,Daten!A:Z,19,FALSE),""))</f>
        <v/>
      </c>
    </row>
    <row r="46" spans="1:13" x14ac:dyDescent="0.2">
      <c r="A46" s="103">
        <v>41</v>
      </c>
      <c r="B46" s="103">
        <v>41</v>
      </c>
      <c r="C46" s="103">
        <f t="shared" si="1"/>
        <v>100</v>
      </c>
      <c r="D46" s="124" t="str">
        <f>IF(ISERROR(VLOOKUP(B46,Daten!A:Z,2,FALSE)),"",IF(VLOOKUP(B46,Daten!A:Z,9,FALSE)&lt;&gt;"","Mini",IF(VLOOKUP(B46,Daten!A:Z,10,FALSE)&lt;&gt;"","Maxi","")))</f>
        <v/>
      </c>
      <c r="E46" s="125" t="str">
        <f>IF(ISERROR(VLOOKUP(B46,Daten!A:Z,3,FALSE)),"",IF(VLOOKUP(B46,Daten!A:Z,18,FALSE)&lt;&gt;"",VLOOKUP(B46,Daten!A:Z,18,FALSE),""))</f>
        <v/>
      </c>
      <c r="F46" s="126" t="str">
        <f>IF(ISERROR(VLOOKUP(B46,Daten!A:Z,3,FALSE)),"",IF(VLOOKUP(B46,Daten!A:Z,3,FALSE)&lt;&gt;"",VLOOKUP(B46,Daten!A:Z,3,FALSE),""))</f>
        <v/>
      </c>
      <c r="G46" s="127" t="str">
        <f>IF(ISERROR(VLOOKUP(B46,Daten!A:Z,3,FALSE)),"",IF(VLOOKUP(B46,Daten!A:Z,11,FALSE)&lt;&gt;"",VLOOKUP(B46,Daten!A:Z,11,FALSE),""))</f>
        <v/>
      </c>
      <c r="H46" s="126" t="str">
        <f>IF(ISERROR(VLOOKUP(B46,Daten!A:Z,3,FALSE)),"",IF(VLOOKUP(B46,Daten!A:Z,15,FALSE)&lt;&gt;"",VLOOKUP(B46,Daten!A:Z,15,FALSE),""))</f>
        <v/>
      </c>
      <c r="I46" s="128" t="str">
        <f>IF(ISERROR(VLOOKUP(B46,Daten!A:Z,3,FALSE)),"",Daten!$K$2)</f>
        <v/>
      </c>
      <c r="J46" s="132" t="str">
        <f>IF(ISERROR(VLOOKUP(B46,Daten!A:Z,3,FALSE)),"",IF(VLOOKUP(B46,Daten!A:Z,17,FALSE)&lt;&gt;"",VLOOKUP(B46,Daten!A:Z,17,FALSE),""))</f>
        <v/>
      </c>
      <c r="K46" s="130" t="str">
        <f>IF(ISERROR(VLOOKUP(B46,Daten!A:Z,3,FALSE)),"",IF(VLOOKUP(B46,Daten!A:Z,20,FALSE)&lt;&gt;"",VLOOKUP(B46,Daten!A:Z,20,FALSE),""))</f>
        <v/>
      </c>
      <c r="L46" s="131" t="str">
        <f>IF(ISERROR(VLOOKUP(B46,Daten!A:Z,3,FALSE)),"",IF(VLOOKUP(B46,Daten!A:Z,19,FALSE)&lt;&gt;"",VLOOKUP(B46,Daten!A:Z,19,FALSE),""))</f>
        <v/>
      </c>
    </row>
    <row r="47" spans="1:13" x14ac:dyDescent="0.2">
      <c r="A47" s="103">
        <v>42</v>
      </c>
      <c r="B47" s="103">
        <v>42</v>
      </c>
      <c r="C47" s="103">
        <f t="shared" si="1"/>
        <v>100</v>
      </c>
      <c r="D47" s="124" t="str">
        <f>IF(ISERROR(VLOOKUP(B47,Daten!A:Z,2,FALSE)),"",IF(VLOOKUP(B47,Daten!A:Z,9,FALSE)&lt;&gt;"","Mini",IF(VLOOKUP(B47,Daten!A:Z,10,FALSE)&lt;&gt;"","Maxi","")))</f>
        <v/>
      </c>
      <c r="E47" s="125" t="str">
        <f>IF(ISERROR(VLOOKUP(B47,Daten!A:Z,3,FALSE)),"",IF(VLOOKUP(B47,Daten!A:Z,18,FALSE)&lt;&gt;"",VLOOKUP(B47,Daten!A:Z,18,FALSE),""))</f>
        <v/>
      </c>
      <c r="F47" s="126" t="str">
        <f>IF(ISERROR(VLOOKUP(B47,Daten!A:Z,3,FALSE)),"",IF(VLOOKUP(B47,Daten!A:Z,3,FALSE)&lt;&gt;"",VLOOKUP(B47,Daten!A:Z,3,FALSE),""))</f>
        <v/>
      </c>
      <c r="G47" s="127" t="str">
        <f>IF(ISERROR(VLOOKUP(B47,Daten!A:Z,3,FALSE)),"",IF(VLOOKUP(B47,Daten!A:Z,11,FALSE)&lt;&gt;"",VLOOKUP(B47,Daten!A:Z,11,FALSE),""))</f>
        <v/>
      </c>
      <c r="H47" s="126" t="str">
        <f>IF(ISERROR(VLOOKUP(B47,Daten!A:Z,3,FALSE)),"",IF(VLOOKUP(B47,Daten!A:Z,15,FALSE)&lt;&gt;"",VLOOKUP(B47,Daten!A:Z,15,FALSE),""))</f>
        <v/>
      </c>
      <c r="I47" s="128" t="str">
        <f>IF(ISERROR(VLOOKUP(B47,Daten!A:Z,3,FALSE)),"",Daten!$K$2)</f>
        <v/>
      </c>
      <c r="J47" s="132" t="str">
        <f>IF(ISERROR(VLOOKUP(B47,Daten!A:Z,3,FALSE)),"",IF(VLOOKUP(B47,Daten!A:Z,17,FALSE)&lt;&gt;"",VLOOKUP(B47,Daten!A:Z,17,FALSE),""))</f>
        <v/>
      </c>
      <c r="K47" s="130" t="str">
        <f>IF(ISERROR(VLOOKUP(B47,Daten!A:Z,3,FALSE)),"",IF(VLOOKUP(B47,Daten!A:Z,20,FALSE)&lt;&gt;"",VLOOKUP(B47,Daten!A:Z,20,FALSE),""))</f>
        <v/>
      </c>
      <c r="L47" s="131" t="str">
        <f>IF(ISERROR(VLOOKUP(B47,Daten!A:Z,3,FALSE)),"",IF(VLOOKUP(B47,Daten!A:Z,19,FALSE)&lt;&gt;"",VLOOKUP(B47,Daten!A:Z,19,FALSE),""))</f>
        <v/>
      </c>
    </row>
    <row r="48" spans="1:13" x14ac:dyDescent="0.2">
      <c r="A48" s="103">
        <v>43</v>
      </c>
      <c r="B48" s="103">
        <v>43</v>
      </c>
      <c r="C48" s="103">
        <f t="shared" si="1"/>
        <v>100</v>
      </c>
      <c r="D48" s="124" t="str">
        <f>IF(ISERROR(VLOOKUP(B48,Daten!A:Z,2,FALSE)),"",IF(VLOOKUP(B48,Daten!A:Z,9,FALSE)&lt;&gt;"","Mini",IF(VLOOKUP(B48,Daten!A:Z,10,FALSE)&lt;&gt;"","Maxi","")))</f>
        <v/>
      </c>
      <c r="E48" s="125" t="str">
        <f>IF(ISERROR(VLOOKUP(B48,Daten!A:Z,3,FALSE)),"",IF(VLOOKUP(B48,Daten!A:Z,18,FALSE)&lt;&gt;"",VLOOKUP(B48,Daten!A:Z,18,FALSE),""))</f>
        <v/>
      </c>
      <c r="F48" s="126" t="str">
        <f>IF(ISERROR(VLOOKUP(B48,Daten!A:Z,3,FALSE)),"",IF(VLOOKUP(B48,Daten!A:Z,3,FALSE)&lt;&gt;"",VLOOKUP(B48,Daten!A:Z,3,FALSE),""))</f>
        <v/>
      </c>
      <c r="G48" s="127" t="str">
        <f>IF(ISERROR(VLOOKUP(B48,Daten!A:Z,3,FALSE)),"",IF(VLOOKUP(B48,Daten!A:Z,11,FALSE)&lt;&gt;"",VLOOKUP(B48,Daten!A:Z,11,FALSE),""))</f>
        <v/>
      </c>
      <c r="H48" s="126" t="str">
        <f>IF(ISERROR(VLOOKUP(B48,Daten!A:Z,3,FALSE)),"",IF(VLOOKUP(B48,Daten!A:Z,15,FALSE)&lt;&gt;"",VLOOKUP(B48,Daten!A:Z,15,FALSE),""))</f>
        <v/>
      </c>
      <c r="I48" s="128" t="str">
        <f>IF(ISERROR(VLOOKUP(B48,Daten!A:Z,3,FALSE)),"",Daten!$K$2)</f>
        <v/>
      </c>
      <c r="J48" s="132" t="str">
        <f>IF(ISERROR(VLOOKUP(B48,Daten!A:Z,3,FALSE)),"",IF(VLOOKUP(B48,Daten!A:Z,17,FALSE)&lt;&gt;"",VLOOKUP(B48,Daten!A:Z,17,FALSE),""))</f>
        <v/>
      </c>
      <c r="K48" s="130" t="str">
        <f>IF(ISERROR(VLOOKUP(B48,Daten!A:Z,3,FALSE)),"",IF(VLOOKUP(B48,Daten!A:Z,20,FALSE)&lt;&gt;"",VLOOKUP(B48,Daten!A:Z,20,FALSE),""))</f>
        <v/>
      </c>
      <c r="L48" s="131" t="str">
        <f>IF(ISERROR(VLOOKUP(B48,Daten!A:Z,3,FALSE)),"",IF(VLOOKUP(B48,Daten!A:Z,19,FALSE)&lt;&gt;"",VLOOKUP(B48,Daten!A:Z,19,FALSE),""))</f>
        <v/>
      </c>
    </row>
    <row r="49" spans="1:12" x14ac:dyDescent="0.2">
      <c r="A49" s="103">
        <v>44</v>
      </c>
      <c r="B49" s="103">
        <v>44</v>
      </c>
      <c r="C49" s="103">
        <f t="shared" si="1"/>
        <v>100</v>
      </c>
      <c r="D49" s="124" t="str">
        <f>IF(ISERROR(VLOOKUP(B49,Daten!A:Z,2,FALSE)),"",IF(VLOOKUP(B49,Daten!A:Z,9,FALSE)&lt;&gt;"","Mini",IF(VLOOKUP(B49,Daten!A:Z,10,FALSE)&lt;&gt;"","Maxi","")))</f>
        <v/>
      </c>
      <c r="E49" s="125" t="str">
        <f>IF(ISERROR(VLOOKUP(B49,Daten!A:Z,3,FALSE)),"",IF(VLOOKUP(B49,Daten!A:Z,18,FALSE)&lt;&gt;"",VLOOKUP(B49,Daten!A:Z,18,FALSE),""))</f>
        <v/>
      </c>
      <c r="F49" s="126" t="str">
        <f>IF(ISERROR(VLOOKUP(B49,Daten!A:Z,3,FALSE)),"",IF(VLOOKUP(B49,Daten!A:Z,3,FALSE)&lt;&gt;"",VLOOKUP(B49,Daten!A:Z,3,FALSE),""))</f>
        <v/>
      </c>
      <c r="G49" s="127" t="str">
        <f>IF(ISERROR(VLOOKUP(B49,Daten!A:Z,3,FALSE)),"",IF(VLOOKUP(B49,Daten!A:Z,11,FALSE)&lt;&gt;"",VLOOKUP(B49,Daten!A:Z,11,FALSE),""))</f>
        <v/>
      </c>
      <c r="H49" s="126" t="str">
        <f>IF(ISERROR(VLOOKUP(B49,Daten!A:Z,3,FALSE)),"",IF(VLOOKUP(B49,Daten!A:Z,15,FALSE)&lt;&gt;"",VLOOKUP(B49,Daten!A:Z,15,FALSE),""))</f>
        <v/>
      </c>
      <c r="I49" s="128" t="str">
        <f>IF(ISERROR(VLOOKUP(B49,Daten!A:Z,3,FALSE)),"",Daten!$K$2)</f>
        <v/>
      </c>
      <c r="J49" s="132" t="str">
        <f>IF(ISERROR(VLOOKUP(B49,Daten!A:Z,3,FALSE)),"",IF(VLOOKUP(B49,Daten!A:Z,17,FALSE)&lt;&gt;"",VLOOKUP(B49,Daten!A:Z,17,FALSE),""))</f>
        <v/>
      </c>
      <c r="K49" s="130" t="str">
        <f>IF(ISERROR(VLOOKUP(B49,Daten!A:Z,3,FALSE)),"",IF(VLOOKUP(B49,Daten!A:Z,20,FALSE)&lt;&gt;"",VLOOKUP(B49,Daten!A:Z,20,FALSE),""))</f>
        <v/>
      </c>
      <c r="L49" s="131" t="str">
        <f>IF(ISERROR(VLOOKUP(B49,Daten!A:Z,3,FALSE)),"",IF(VLOOKUP(B49,Daten!A:Z,19,FALSE)&lt;&gt;"",VLOOKUP(B49,Daten!A:Z,19,FALSE),""))</f>
        <v/>
      </c>
    </row>
    <row r="50" spans="1:12" x14ac:dyDescent="0.2">
      <c r="A50" s="103">
        <v>45</v>
      </c>
      <c r="B50" s="103">
        <v>45</v>
      </c>
      <c r="C50" s="103">
        <f t="shared" si="1"/>
        <v>100</v>
      </c>
      <c r="D50" s="124" t="str">
        <f>IF(ISERROR(VLOOKUP(B50,Daten!A:Z,2,FALSE)),"",IF(VLOOKUP(B50,Daten!A:Z,9,FALSE)&lt;&gt;"","Mini",IF(VLOOKUP(B50,Daten!A:Z,10,FALSE)&lt;&gt;"","Maxi","")))</f>
        <v/>
      </c>
      <c r="E50" s="125" t="str">
        <f>IF(ISERROR(VLOOKUP(B50,Daten!A:Z,3,FALSE)),"",IF(VLOOKUP(B50,Daten!A:Z,18,FALSE)&lt;&gt;"",VLOOKUP(B50,Daten!A:Z,18,FALSE),""))</f>
        <v/>
      </c>
      <c r="F50" s="126" t="str">
        <f>IF(ISERROR(VLOOKUP(B50,Daten!A:Z,3,FALSE)),"",IF(VLOOKUP(B50,Daten!A:Z,3,FALSE)&lt;&gt;"",VLOOKUP(B50,Daten!A:Z,3,FALSE),""))</f>
        <v/>
      </c>
      <c r="G50" s="127" t="str">
        <f>IF(ISERROR(VLOOKUP(B50,Daten!A:Z,3,FALSE)),"",IF(VLOOKUP(B50,Daten!A:Z,11,FALSE)&lt;&gt;"",VLOOKUP(B50,Daten!A:Z,11,FALSE),""))</f>
        <v/>
      </c>
      <c r="H50" s="126" t="str">
        <f>IF(ISERROR(VLOOKUP(B50,Daten!A:Z,3,FALSE)),"",IF(VLOOKUP(B50,Daten!A:Z,15,FALSE)&lt;&gt;"",VLOOKUP(B50,Daten!A:Z,15,FALSE),""))</f>
        <v/>
      </c>
      <c r="I50" s="128" t="str">
        <f>IF(ISERROR(VLOOKUP(B50,Daten!A:Z,3,FALSE)),"",Daten!$K$2)</f>
        <v/>
      </c>
      <c r="J50" s="132" t="str">
        <f>IF(ISERROR(VLOOKUP(B50,Daten!A:Z,3,FALSE)),"",IF(VLOOKUP(B50,Daten!A:Z,17,FALSE)&lt;&gt;"",VLOOKUP(B50,Daten!A:Z,17,FALSE),""))</f>
        <v/>
      </c>
      <c r="K50" s="130" t="str">
        <f>IF(ISERROR(VLOOKUP(B50,Daten!A:Z,3,FALSE)),"",IF(VLOOKUP(B50,Daten!A:Z,20,FALSE)&lt;&gt;"",VLOOKUP(B50,Daten!A:Z,20,FALSE),""))</f>
        <v/>
      </c>
      <c r="L50" s="131" t="str">
        <f>IF(ISERROR(VLOOKUP(B50,Daten!A:Z,3,FALSE)),"",IF(VLOOKUP(B50,Daten!A:Z,19,FALSE)&lt;&gt;"",VLOOKUP(B50,Daten!A:Z,19,FALSE),""))</f>
        <v/>
      </c>
    </row>
    <row r="51" spans="1:12" x14ac:dyDescent="0.2">
      <c r="A51" s="103">
        <v>46</v>
      </c>
      <c r="B51" s="103">
        <v>46</v>
      </c>
      <c r="C51" s="103">
        <f t="shared" si="1"/>
        <v>100</v>
      </c>
      <c r="D51" s="124" t="str">
        <f>IF(ISERROR(VLOOKUP(B51,Daten!A:Z,2,FALSE)),"",IF(VLOOKUP(B51,Daten!A:Z,9,FALSE)&lt;&gt;"","Mini",IF(VLOOKUP(B51,Daten!A:Z,10,FALSE)&lt;&gt;"","Maxi","")))</f>
        <v/>
      </c>
      <c r="E51" s="125" t="str">
        <f>IF(ISERROR(VLOOKUP(B51,Daten!A:Z,3,FALSE)),"",IF(VLOOKUP(B51,Daten!A:Z,18,FALSE)&lt;&gt;"",VLOOKUP(B51,Daten!A:Z,18,FALSE),""))</f>
        <v/>
      </c>
      <c r="F51" s="126" t="str">
        <f>IF(ISERROR(VLOOKUP(B51,Daten!A:Z,3,FALSE)),"",IF(VLOOKUP(B51,Daten!A:Z,3,FALSE)&lt;&gt;"",VLOOKUP(B51,Daten!A:Z,3,FALSE),""))</f>
        <v/>
      </c>
      <c r="G51" s="127" t="str">
        <f>IF(ISERROR(VLOOKUP(B51,Daten!A:Z,3,FALSE)),"",IF(VLOOKUP(B51,Daten!A:Z,11,FALSE)&lt;&gt;"",VLOOKUP(B51,Daten!A:Z,11,FALSE),""))</f>
        <v/>
      </c>
      <c r="H51" s="126" t="str">
        <f>IF(ISERROR(VLOOKUP(B51,Daten!A:Z,3,FALSE)),"",IF(VLOOKUP(B51,Daten!A:Z,15,FALSE)&lt;&gt;"",VLOOKUP(B51,Daten!A:Z,15,FALSE),""))</f>
        <v/>
      </c>
      <c r="I51" s="128" t="str">
        <f>IF(ISERROR(VLOOKUP(B51,Daten!A:Z,3,FALSE)),"",Daten!$K$2)</f>
        <v/>
      </c>
      <c r="J51" s="132" t="str">
        <f>IF(ISERROR(VLOOKUP(B51,Daten!A:Z,3,FALSE)),"",IF(VLOOKUP(B51,Daten!A:Z,17,FALSE)&lt;&gt;"",VLOOKUP(B51,Daten!A:Z,17,FALSE),""))</f>
        <v/>
      </c>
      <c r="K51" s="130" t="str">
        <f>IF(ISERROR(VLOOKUP(B51,Daten!A:Z,3,FALSE)),"",IF(VLOOKUP(B51,Daten!A:Z,20,FALSE)&lt;&gt;"",VLOOKUP(B51,Daten!A:Z,20,FALSE),""))</f>
        <v/>
      </c>
      <c r="L51" s="131" t="str">
        <f>IF(ISERROR(VLOOKUP(B51,Daten!A:Z,3,FALSE)),"",IF(VLOOKUP(B51,Daten!A:Z,19,FALSE)&lt;&gt;"",VLOOKUP(B51,Daten!A:Z,19,FALSE),""))</f>
        <v/>
      </c>
    </row>
    <row r="52" spans="1:12" x14ac:dyDescent="0.2">
      <c r="A52" s="103">
        <v>47</v>
      </c>
      <c r="B52" s="103">
        <v>47</v>
      </c>
      <c r="C52" s="103">
        <f t="shared" si="1"/>
        <v>100</v>
      </c>
      <c r="D52" s="124" t="str">
        <f>IF(ISERROR(VLOOKUP(B52,Daten!A:Z,2,FALSE)),"",IF(VLOOKUP(B52,Daten!A:Z,9,FALSE)&lt;&gt;"","Mini",IF(VLOOKUP(B52,Daten!A:Z,10,FALSE)&lt;&gt;"","Maxi","")))</f>
        <v/>
      </c>
      <c r="E52" s="125" t="str">
        <f>IF(ISERROR(VLOOKUP(B52,Daten!A:Z,3,FALSE)),"",IF(VLOOKUP(B52,Daten!A:Z,18,FALSE)&lt;&gt;"",VLOOKUP(B52,Daten!A:Z,18,FALSE),""))</f>
        <v/>
      </c>
      <c r="F52" s="126" t="str">
        <f>IF(ISERROR(VLOOKUP(B52,Daten!A:Z,3,FALSE)),"",IF(VLOOKUP(B52,Daten!A:Z,3,FALSE)&lt;&gt;"",VLOOKUP(B52,Daten!A:Z,3,FALSE),""))</f>
        <v/>
      </c>
      <c r="G52" s="127" t="str">
        <f>IF(ISERROR(VLOOKUP(B52,Daten!A:Z,3,FALSE)),"",IF(VLOOKUP(B52,Daten!A:Z,11,FALSE)&lt;&gt;"",VLOOKUP(B52,Daten!A:Z,11,FALSE),""))</f>
        <v/>
      </c>
      <c r="H52" s="126" t="str">
        <f>IF(ISERROR(VLOOKUP(B52,Daten!A:Z,3,FALSE)),"",IF(VLOOKUP(B52,Daten!A:Z,15,FALSE)&lt;&gt;"",VLOOKUP(B52,Daten!A:Z,15,FALSE),""))</f>
        <v/>
      </c>
      <c r="I52" s="128" t="str">
        <f>IF(ISERROR(VLOOKUP(B52,Daten!A:Z,3,FALSE)),"",Daten!$K$2)</f>
        <v/>
      </c>
      <c r="J52" s="132" t="str">
        <f>IF(ISERROR(VLOOKUP(B52,Daten!A:Z,3,FALSE)),"",IF(VLOOKUP(B52,Daten!A:Z,17,FALSE)&lt;&gt;"",VLOOKUP(B52,Daten!A:Z,17,FALSE),""))</f>
        <v/>
      </c>
      <c r="K52" s="130" t="str">
        <f>IF(ISERROR(VLOOKUP(B52,Daten!A:Z,3,FALSE)),"",IF(VLOOKUP(B52,Daten!A:Z,20,FALSE)&lt;&gt;"",VLOOKUP(B52,Daten!A:Z,20,FALSE),""))</f>
        <v/>
      </c>
      <c r="L52" s="131" t="str">
        <f>IF(ISERROR(VLOOKUP(B52,Daten!A:Z,3,FALSE)),"",IF(VLOOKUP(B52,Daten!A:Z,19,FALSE)&lt;&gt;"",VLOOKUP(B52,Daten!A:Z,19,FALSE),""))</f>
        <v/>
      </c>
    </row>
    <row r="53" spans="1:12" x14ac:dyDescent="0.2">
      <c r="A53" s="103">
        <v>48</v>
      </c>
      <c r="B53" s="103">
        <v>48</v>
      </c>
      <c r="C53" s="103">
        <f t="shared" si="1"/>
        <v>100</v>
      </c>
      <c r="D53" s="124" t="str">
        <f>IF(ISERROR(VLOOKUP(B53,Daten!A:Z,2,FALSE)),"",IF(VLOOKUP(B53,Daten!A:Z,9,FALSE)&lt;&gt;"","Mini",IF(VLOOKUP(B53,Daten!A:Z,10,FALSE)&lt;&gt;"","Maxi","")))</f>
        <v/>
      </c>
      <c r="E53" s="125" t="str">
        <f>IF(ISERROR(VLOOKUP(B53,Daten!A:Z,3,FALSE)),"",IF(VLOOKUP(B53,Daten!A:Z,18,FALSE)&lt;&gt;"",VLOOKUP(B53,Daten!A:Z,18,FALSE),""))</f>
        <v/>
      </c>
      <c r="F53" s="126" t="str">
        <f>IF(ISERROR(VLOOKUP(B53,Daten!A:Z,3,FALSE)),"",IF(VLOOKUP(B53,Daten!A:Z,3,FALSE)&lt;&gt;"",VLOOKUP(B53,Daten!A:Z,3,FALSE),""))</f>
        <v/>
      </c>
      <c r="G53" s="127" t="str">
        <f>IF(ISERROR(VLOOKUP(B53,Daten!A:Z,3,FALSE)),"",IF(VLOOKUP(B53,Daten!A:Z,11,FALSE)&lt;&gt;"",VLOOKUP(B53,Daten!A:Z,11,FALSE),""))</f>
        <v/>
      </c>
      <c r="H53" s="126" t="str">
        <f>IF(ISERROR(VLOOKUP(B53,Daten!A:Z,3,FALSE)),"",IF(VLOOKUP(B53,Daten!A:Z,15,FALSE)&lt;&gt;"",VLOOKUP(B53,Daten!A:Z,15,FALSE),""))</f>
        <v/>
      </c>
      <c r="I53" s="128" t="str">
        <f>IF(ISERROR(VLOOKUP(B53,Daten!A:Z,3,FALSE)),"",Daten!$K$2)</f>
        <v/>
      </c>
      <c r="J53" s="132" t="str">
        <f>IF(ISERROR(VLOOKUP(B53,Daten!A:Z,3,FALSE)),"",IF(VLOOKUP(B53,Daten!A:Z,17,FALSE)&lt;&gt;"",VLOOKUP(B53,Daten!A:Z,17,FALSE),""))</f>
        <v/>
      </c>
      <c r="K53" s="130" t="str">
        <f>IF(ISERROR(VLOOKUP(B53,Daten!A:Z,3,FALSE)),"",IF(VLOOKUP(B53,Daten!A:Z,20,FALSE)&lt;&gt;"",VLOOKUP(B53,Daten!A:Z,20,FALSE),""))</f>
        <v/>
      </c>
      <c r="L53" s="131" t="str">
        <f>IF(ISERROR(VLOOKUP(B53,Daten!A:Z,3,FALSE)),"",IF(VLOOKUP(B53,Daten!A:Z,19,FALSE)&lt;&gt;"",VLOOKUP(B53,Daten!A:Z,19,FALSE),""))</f>
        <v/>
      </c>
    </row>
    <row r="54" spans="1:12" x14ac:dyDescent="0.2">
      <c r="A54" s="103">
        <v>49</v>
      </c>
      <c r="B54" s="103">
        <v>49</v>
      </c>
      <c r="C54" s="103">
        <f t="shared" si="1"/>
        <v>100</v>
      </c>
      <c r="D54" s="124" t="str">
        <f>IF(ISERROR(VLOOKUP(B54,Daten!A:Z,2,FALSE)),"",IF(VLOOKUP(B54,Daten!A:Z,9,FALSE)&lt;&gt;"","Mini",IF(VLOOKUP(B54,Daten!A:Z,10,FALSE)&lt;&gt;"","Maxi","")))</f>
        <v/>
      </c>
      <c r="E54" s="125" t="str">
        <f>IF(ISERROR(VLOOKUP(B54,Daten!A:Z,3,FALSE)),"",IF(VLOOKUP(B54,Daten!A:Z,18,FALSE)&lt;&gt;"",VLOOKUP(B54,Daten!A:Z,18,FALSE),""))</f>
        <v/>
      </c>
      <c r="F54" s="126" t="str">
        <f>IF(ISERROR(VLOOKUP(B54,Daten!A:Z,3,FALSE)),"",IF(VLOOKUP(B54,Daten!A:Z,3,FALSE)&lt;&gt;"",VLOOKUP(B54,Daten!A:Z,3,FALSE),""))</f>
        <v/>
      </c>
      <c r="G54" s="127" t="str">
        <f>IF(ISERROR(VLOOKUP(B54,Daten!A:Z,3,FALSE)),"",IF(VLOOKUP(B54,Daten!A:Z,11,FALSE)&lt;&gt;"",VLOOKUP(B54,Daten!A:Z,11,FALSE),""))</f>
        <v/>
      </c>
      <c r="H54" s="126" t="str">
        <f>IF(ISERROR(VLOOKUP(B54,Daten!A:Z,3,FALSE)),"",IF(VLOOKUP(B54,Daten!A:Z,15,FALSE)&lt;&gt;"",VLOOKUP(B54,Daten!A:Z,15,FALSE),""))</f>
        <v/>
      </c>
      <c r="I54" s="128" t="str">
        <f>IF(ISERROR(VLOOKUP(B54,Daten!A:Z,3,FALSE)),"",Daten!$K$2)</f>
        <v/>
      </c>
      <c r="J54" s="132" t="str">
        <f>IF(ISERROR(VLOOKUP(B54,Daten!A:Z,3,FALSE)),"",IF(VLOOKUP(B54,Daten!A:Z,17,FALSE)&lt;&gt;"",VLOOKUP(B54,Daten!A:Z,17,FALSE),""))</f>
        <v/>
      </c>
      <c r="K54" s="130" t="str">
        <f>IF(ISERROR(VLOOKUP(B54,Daten!A:Z,3,FALSE)),"",IF(VLOOKUP(B54,Daten!A:Z,20,FALSE)&lt;&gt;"",VLOOKUP(B54,Daten!A:Z,20,FALSE),""))</f>
        <v/>
      </c>
      <c r="L54" s="131" t="str">
        <f>IF(ISERROR(VLOOKUP(B54,Daten!A:Z,3,FALSE)),"",IF(VLOOKUP(B54,Daten!A:Z,19,FALSE)&lt;&gt;"",VLOOKUP(B54,Daten!A:Z,19,FALSE),""))</f>
        <v/>
      </c>
    </row>
    <row r="55" spans="1:12" x14ac:dyDescent="0.2">
      <c r="A55" s="103">
        <v>50</v>
      </c>
      <c r="B55" s="103">
        <v>50</v>
      </c>
      <c r="C55" s="103">
        <f t="shared" si="1"/>
        <v>100</v>
      </c>
      <c r="D55" s="124" t="str">
        <f>IF(ISERROR(VLOOKUP(B55,Daten!A:Z,2,FALSE)),"",IF(VLOOKUP(B55,Daten!A:Z,9,FALSE)&lt;&gt;"","Mini",IF(VLOOKUP(B55,Daten!A:Z,10,FALSE)&lt;&gt;"","Maxi","")))</f>
        <v/>
      </c>
      <c r="E55" s="125" t="str">
        <f>IF(ISERROR(VLOOKUP(B55,Daten!A:Z,3,FALSE)),"",IF(VLOOKUP(B55,Daten!A:Z,18,FALSE)&lt;&gt;"",VLOOKUP(B55,Daten!A:Z,18,FALSE),""))</f>
        <v/>
      </c>
      <c r="F55" s="126" t="str">
        <f>IF(ISERROR(VLOOKUP(B55,Daten!A:Z,3,FALSE)),"",IF(VLOOKUP(B55,Daten!A:Z,3,FALSE)&lt;&gt;"",VLOOKUP(B55,Daten!A:Z,3,FALSE),""))</f>
        <v/>
      </c>
      <c r="G55" s="127" t="str">
        <f>IF(ISERROR(VLOOKUP(B55,Daten!A:Z,3,FALSE)),"",IF(VLOOKUP(B55,Daten!A:Z,11,FALSE)&lt;&gt;"",VLOOKUP(B55,Daten!A:Z,11,FALSE),""))</f>
        <v/>
      </c>
      <c r="H55" s="126" t="str">
        <f>IF(ISERROR(VLOOKUP(B55,Daten!A:Z,3,FALSE)),"",IF(VLOOKUP(B55,Daten!A:Z,15,FALSE)&lt;&gt;"",VLOOKUP(B55,Daten!A:Z,15,FALSE),""))</f>
        <v/>
      </c>
      <c r="I55" s="128" t="str">
        <f>IF(ISERROR(VLOOKUP(B55,Daten!A:Z,3,FALSE)),"",Daten!$K$2)</f>
        <v/>
      </c>
      <c r="J55" s="132" t="str">
        <f>IF(ISERROR(VLOOKUP(B55,Daten!A:Z,3,FALSE)),"",IF(VLOOKUP(B55,Daten!A:Z,17,FALSE)&lt;&gt;"",VLOOKUP(B55,Daten!A:Z,17,FALSE),""))</f>
        <v/>
      </c>
      <c r="K55" s="130" t="str">
        <f>IF(ISERROR(VLOOKUP(B55,Daten!A:Z,3,FALSE)),"",IF(VLOOKUP(B55,Daten!A:Z,20,FALSE)&lt;&gt;"",VLOOKUP(B55,Daten!A:Z,20,FALSE),""))</f>
        <v/>
      </c>
      <c r="L55" s="131" t="str">
        <f>IF(ISERROR(VLOOKUP(B55,Daten!A:Z,3,FALSE)),"",IF(VLOOKUP(B55,Daten!A:Z,19,FALSE)&lt;&gt;"",VLOOKUP(B55,Daten!A:Z,19,FALSE),""))</f>
        <v/>
      </c>
    </row>
    <row r="56" spans="1:12" x14ac:dyDescent="0.2">
      <c r="A56" s="103">
        <v>51</v>
      </c>
      <c r="B56" s="103">
        <v>51</v>
      </c>
      <c r="C56" s="103">
        <f t="shared" si="1"/>
        <v>100</v>
      </c>
      <c r="D56" s="124" t="str">
        <f>IF(ISERROR(VLOOKUP(B56,Daten!A:Z,2,FALSE)),"",IF(VLOOKUP(B56,Daten!A:Z,9,FALSE)&lt;&gt;"","Mini",IF(VLOOKUP(B56,Daten!A:Z,10,FALSE)&lt;&gt;"","Maxi","")))</f>
        <v/>
      </c>
      <c r="E56" s="125" t="str">
        <f>IF(ISERROR(VLOOKUP(B56,Daten!A:Z,3,FALSE)),"",IF(VLOOKUP(B56,Daten!A:Z,18,FALSE)&lt;&gt;"",VLOOKUP(B56,Daten!A:Z,18,FALSE),""))</f>
        <v/>
      </c>
      <c r="F56" s="126" t="str">
        <f>IF(ISERROR(VLOOKUP(B56,Daten!A:Z,3,FALSE)),"",IF(VLOOKUP(B56,Daten!A:Z,3,FALSE)&lt;&gt;"",VLOOKUP(B56,Daten!A:Z,3,FALSE),""))</f>
        <v/>
      </c>
      <c r="G56" s="127" t="str">
        <f>IF(ISERROR(VLOOKUP(B56,Daten!A:Z,3,FALSE)),"",IF(VLOOKUP(B56,Daten!A:Z,11,FALSE)&lt;&gt;"",VLOOKUP(B56,Daten!A:Z,11,FALSE),""))</f>
        <v/>
      </c>
      <c r="H56" s="126" t="str">
        <f>IF(ISERROR(VLOOKUP(B56,Daten!A:Z,3,FALSE)),"",IF(VLOOKUP(B56,Daten!A:Z,15,FALSE)&lt;&gt;"",VLOOKUP(B56,Daten!A:Z,15,FALSE),""))</f>
        <v/>
      </c>
      <c r="I56" s="128" t="str">
        <f>IF(ISERROR(VLOOKUP(B56,Daten!A:Z,3,FALSE)),"",Daten!$K$2)</f>
        <v/>
      </c>
      <c r="J56" s="132" t="str">
        <f>IF(ISERROR(VLOOKUP(B56,Daten!A:Z,3,FALSE)),"",IF(VLOOKUP(B56,Daten!A:Z,17,FALSE)&lt;&gt;"",VLOOKUP(B56,Daten!A:Z,17,FALSE),""))</f>
        <v/>
      </c>
      <c r="K56" s="130" t="str">
        <f>IF(ISERROR(VLOOKUP(B56,Daten!A:Z,3,FALSE)),"",IF(VLOOKUP(B56,Daten!A:Z,20,FALSE)&lt;&gt;"",VLOOKUP(B56,Daten!A:Z,20,FALSE),""))</f>
        <v/>
      </c>
      <c r="L56" s="131" t="str">
        <f>IF(ISERROR(VLOOKUP(B56,Daten!A:Z,3,FALSE)),"",IF(VLOOKUP(B56,Daten!A:Z,19,FALSE)&lt;&gt;"",VLOOKUP(B56,Daten!A:Z,19,FALSE),""))</f>
        <v/>
      </c>
    </row>
    <row r="57" spans="1:12" x14ac:dyDescent="0.2">
      <c r="A57" s="103">
        <v>52</v>
      </c>
      <c r="B57" s="103">
        <v>52</v>
      </c>
      <c r="C57" s="103">
        <f t="shared" si="1"/>
        <v>100</v>
      </c>
      <c r="D57" s="124" t="str">
        <f>IF(ISERROR(VLOOKUP(B57,Daten!A:Z,2,FALSE)),"",IF(VLOOKUP(B57,Daten!A:Z,9,FALSE)&lt;&gt;"","Mini",IF(VLOOKUP(B57,Daten!A:Z,10,FALSE)&lt;&gt;"","Maxi","")))</f>
        <v/>
      </c>
      <c r="E57" s="125" t="str">
        <f>IF(ISERROR(VLOOKUP(B57,Daten!A:Z,3,FALSE)),"",IF(VLOOKUP(B57,Daten!A:Z,18,FALSE)&lt;&gt;"",VLOOKUP(B57,Daten!A:Z,18,FALSE),""))</f>
        <v/>
      </c>
      <c r="F57" s="126" t="str">
        <f>IF(ISERROR(VLOOKUP(B57,Daten!A:Z,3,FALSE)),"",IF(VLOOKUP(B57,Daten!A:Z,3,FALSE)&lt;&gt;"",VLOOKUP(B57,Daten!A:Z,3,FALSE),""))</f>
        <v/>
      </c>
      <c r="G57" s="127" t="str">
        <f>IF(ISERROR(VLOOKUP(B57,Daten!A:Z,3,FALSE)),"",IF(VLOOKUP(B57,Daten!A:Z,11,FALSE)&lt;&gt;"",VLOOKUP(B57,Daten!A:Z,11,FALSE),""))</f>
        <v/>
      </c>
      <c r="H57" s="126" t="str">
        <f>IF(ISERROR(VLOOKUP(B57,Daten!A:Z,3,FALSE)),"",IF(VLOOKUP(B57,Daten!A:Z,15,FALSE)&lt;&gt;"",VLOOKUP(B57,Daten!A:Z,15,FALSE),""))</f>
        <v/>
      </c>
      <c r="I57" s="128" t="str">
        <f>IF(ISERROR(VLOOKUP(B57,Daten!A:Z,3,FALSE)),"",Daten!$K$2)</f>
        <v/>
      </c>
      <c r="J57" s="132" t="str">
        <f>IF(ISERROR(VLOOKUP(B57,Daten!A:Z,3,FALSE)),"",IF(VLOOKUP(B57,Daten!A:Z,17,FALSE)&lt;&gt;"",VLOOKUP(B57,Daten!A:Z,17,FALSE),""))</f>
        <v/>
      </c>
      <c r="K57" s="130" t="str">
        <f>IF(ISERROR(VLOOKUP(B57,Daten!A:Z,3,FALSE)),"",IF(VLOOKUP(B57,Daten!A:Z,20,FALSE)&lt;&gt;"",VLOOKUP(B57,Daten!A:Z,20,FALSE),""))</f>
        <v/>
      </c>
      <c r="L57" s="131" t="str">
        <f>IF(ISERROR(VLOOKUP(B57,Daten!A:Z,3,FALSE)),"",IF(VLOOKUP(B57,Daten!A:Z,19,FALSE)&lt;&gt;"",VLOOKUP(B57,Daten!A:Z,19,FALSE),""))</f>
        <v/>
      </c>
    </row>
    <row r="58" spans="1:12" x14ac:dyDescent="0.2">
      <c r="A58" s="103">
        <v>53</v>
      </c>
      <c r="B58" s="103">
        <v>53</v>
      </c>
      <c r="C58" s="103">
        <f t="shared" si="1"/>
        <v>100</v>
      </c>
      <c r="D58" s="124" t="str">
        <f>IF(ISERROR(VLOOKUP(B58,Daten!A:Z,2,FALSE)),"",IF(VLOOKUP(B58,Daten!A:Z,9,FALSE)&lt;&gt;"","Mini",IF(VLOOKUP(B58,Daten!A:Z,10,FALSE)&lt;&gt;"","Maxi","")))</f>
        <v/>
      </c>
      <c r="E58" s="125" t="str">
        <f>IF(ISERROR(VLOOKUP(B58,Daten!A:Z,3,FALSE)),"",IF(VLOOKUP(B58,Daten!A:Z,18,FALSE)&lt;&gt;"",VLOOKUP(B58,Daten!A:Z,18,FALSE),""))</f>
        <v/>
      </c>
      <c r="F58" s="126" t="str">
        <f>IF(ISERROR(VLOOKUP(B58,Daten!A:Z,3,FALSE)),"",IF(VLOOKUP(B58,Daten!A:Z,3,FALSE)&lt;&gt;"",VLOOKUP(B58,Daten!A:Z,3,FALSE),""))</f>
        <v/>
      </c>
      <c r="G58" s="127" t="str">
        <f>IF(ISERROR(VLOOKUP(B58,Daten!A:Z,3,FALSE)),"",IF(VLOOKUP(B58,Daten!A:Z,11,FALSE)&lt;&gt;"",VLOOKUP(B58,Daten!A:Z,11,FALSE),""))</f>
        <v/>
      </c>
      <c r="H58" s="126" t="str">
        <f>IF(ISERROR(VLOOKUP(B58,Daten!A:Z,3,FALSE)),"",IF(VLOOKUP(B58,Daten!A:Z,15,FALSE)&lt;&gt;"",VLOOKUP(B58,Daten!A:Z,15,FALSE),""))</f>
        <v/>
      </c>
      <c r="I58" s="128" t="str">
        <f>IF(ISERROR(VLOOKUP(B58,Daten!A:Z,3,FALSE)),"",Daten!$K$2)</f>
        <v/>
      </c>
      <c r="J58" s="132" t="str">
        <f>IF(ISERROR(VLOOKUP(B58,Daten!A:Z,3,FALSE)),"",IF(VLOOKUP(B58,Daten!A:Z,17,FALSE)&lt;&gt;"",VLOOKUP(B58,Daten!A:Z,17,FALSE),""))</f>
        <v/>
      </c>
      <c r="K58" s="130" t="str">
        <f>IF(ISERROR(VLOOKUP(B58,Daten!A:Z,3,FALSE)),"",IF(VLOOKUP(B58,Daten!A:Z,20,FALSE)&lt;&gt;"",VLOOKUP(B58,Daten!A:Z,20,FALSE),""))</f>
        <v/>
      </c>
      <c r="L58" s="131" t="str">
        <f>IF(ISERROR(VLOOKUP(B58,Daten!A:Z,3,FALSE)),"",IF(VLOOKUP(B58,Daten!A:Z,19,FALSE)&lt;&gt;"",VLOOKUP(B58,Daten!A:Z,19,FALSE),""))</f>
        <v/>
      </c>
    </row>
    <row r="59" spans="1:12" x14ac:dyDescent="0.2">
      <c r="A59" s="103">
        <v>54</v>
      </c>
      <c r="B59" s="103">
        <v>54</v>
      </c>
      <c r="C59" s="103">
        <f t="shared" si="1"/>
        <v>100</v>
      </c>
      <c r="D59" s="124" t="str">
        <f>IF(ISERROR(VLOOKUP(B59,Daten!A:Z,2,FALSE)),"",IF(VLOOKUP(B59,Daten!A:Z,9,FALSE)&lt;&gt;"","Mini",IF(VLOOKUP(B59,Daten!A:Z,10,FALSE)&lt;&gt;"","Maxi","")))</f>
        <v/>
      </c>
      <c r="E59" s="125" t="str">
        <f>IF(ISERROR(VLOOKUP(B59,Daten!A:Z,3,FALSE)),"",IF(VLOOKUP(B59,Daten!A:Z,18,FALSE)&lt;&gt;"",VLOOKUP(B59,Daten!A:Z,18,FALSE),""))</f>
        <v/>
      </c>
      <c r="F59" s="126" t="str">
        <f>IF(ISERROR(VLOOKUP(B59,Daten!A:Z,3,FALSE)),"",IF(VLOOKUP(B59,Daten!A:Z,3,FALSE)&lt;&gt;"",VLOOKUP(B59,Daten!A:Z,3,FALSE),""))</f>
        <v/>
      </c>
      <c r="G59" s="127" t="str">
        <f>IF(ISERROR(VLOOKUP(B59,Daten!A:Z,3,FALSE)),"",IF(VLOOKUP(B59,Daten!A:Z,11,FALSE)&lt;&gt;"",VLOOKUP(B59,Daten!A:Z,11,FALSE),""))</f>
        <v/>
      </c>
      <c r="H59" s="126" t="str">
        <f>IF(ISERROR(VLOOKUP(B59,Daten!A:Z,3,FALSE)),"",IF(VLOOKUP(B59,Daten!A:Z,15,FALSE)&lt;&gt;"",VLOOKUP(B59,Daten!A:Z,15,FALSE),""))</f>
        <v/>
      </c>
      <c r="I59" s="128" t="str">
        <f>IF(ISERROR(VLOOKUP(B59,Daten!A:Z,3,FALSE)),"",Daten!$K$2)</f>
        <v/>
      </c>
      <c r="J59" s="132" t="str">
        <f>IF(ISERROR(VLOOKUP(B59,Daten!A:Z,3,FALSE)),"",IF(VLOOKUP(B59,Daten!A:Z,17,FALSE)&lt;&gt;"",VLOOKUP(B59,Daten!A:Z,17,FALSE),""))</f>
        <v/>
      </c>
      <c r="K59" s="130" t="str">
        <f>IF(ISERROR(VLOOKUP(B59,Daten!A:Z,3,FALSE)),"",IF(VLOOKUP(B59,Daten!A:Z,20,FALSE)&lt;&gt;"",VLOOKUP(B59,Daten!A:Z,20,FALSE),""))</f>
        <v/>
      </c>
      <c r="L59" s="131" t="str">
        <f>IF(ISERROR(VLOOKUP(B59,Daten!A:Z,3,FALSE)),"",IF(VLOOKUP(B59,Daten!A:Z,19,FALSE)&lt;&gt;"",VLOOKUP(B59,Daten!A:Z,19,FALSE),""))</f>
        <v/>
      </c>
    </row>
    <row r="60" spans="1:12" x14ac:dyDescent="0.2">
      <c r="A60" s="103">
        <v>55</v>
      </c>
      <c r="B60" s="103">
        <v>55</v>
      </c>
      <c r="C60" s="103">
        <f t="shared" si="1"/>
        <v>100</v>
      </c>
      <c r="D60" s="124" t="str">
        <f>IF(ISERROR(VLOOKUP(B60,Daten!A:Z,2,FALSE)),"",IF(VLOOKUP(B60,Daten!A:Z,9,FALSE)&lt;&gt;"","Mini",IF(VLOOKUP(B60,Daten!A:Z,10,FALSE)&lt;&gt;"","Maxi","")))</f>
        <v/>
      </c>
      <c r="E60" s="125" t="str">
        <f>IF(ISERROR(VLOOKUP(B60,Daten!A:Z,3,FALSE)),"",IF(VLOOKUP(B60,Daten!A:Z,18,FALSE)&lt;&gt;"",VLOOKUP(B60,Daten!A:Z,18,FALSE),""))</f>
        <v/>
      </c>
      <c r="F60" s="126" t="str">
        <f>IF(ISERROR(VLOOKUP(B60,Daten!A:Z,3,FALSE)),"",IF(VLOOKUP(B60,Daten!A:Z,3,FALSE)&lt;&gt;"",VLOOKUP(B60,Daten!A:Z,3,FALSE),""))</f>
        <v/>
      </c>
      <c r="G60" s="127" t="str">
        <f>IF(ISERROR(VLOOKUP(B60,Daten!A:Z,3,FALSE)),"",IF(VLOOKUP(B60,Daten!A:Z,11,FALSE)&lt;&gt;"",VLOOKUP(B60,Daten!A:Z,11,FALSE),""))</f>
        <v/>
      </c>
      <c r="H60" s="126" t="str">
        <f>IF(ISERROR(VLOOKUP(B60,Daten!A:Z,3,FALSE)),"",IF(VLOOKUP(B60,Daten!A:Z,15,FALSE)&lt;&gt;"",VLOOKUP(B60,Daten!A:Z,15,FALSE),""))</f>
        <v/>
      </c>
      <c r="I60" s="128" t="str">
        <f>IF(ISERROR(VLOOKUP(B60,Daten!A:Z,3,FALSE)),"",Daten!$K$2)</f>
        <v/>
      </c>
      <c r="J60" s="132" t="str">
        <f>IF(ISERROR(VLOOKUP(B60,Daten!A:Z,3,FALSE)),"",IF(VLOOKUP(B60,Daten!A:Z,17,FALSE)&lt;&gt;"",VLOOKUP(B60,Daten!A:Z,17,FALSE),""))</f>
        <v/>
      </c>
      <c r="K60" s="130" t="str">
        <f>IF(ISERROR(VLOOKUP(B60,Daten!A:Z,3,FALSE)),"",IF(VLOOKUP(B60,Daten!A:Z,20,FALSE)&lt;&gt;"",VLOOKUP(B60,Daten!A:Z,20,FALSE),""))</f>
        <v/>
      </c>
      <c r="L60" s="131" t="str">
        <f>IF(ISERROR(VLOOKUP(B60,Daten!A:Z,3,FALSE)),"",IF(VLOOKUP(B60,Daten!A:Z,19,FALSE)&lt;&gt;"",VLOOKUP(B60,Daten!A:Z,19,FALSE),""))</f>
        <v/>
      </c>
    </row>
    <row r="61" spans="1:12" x14ac:dyDescent="0.2">
      <c r="A61" s="103">
        <v>56</v>
      </c>
      <c r="B61" s="103">
        <v>56</v>
      </c>
      <c r="C61" s="103">
        <f t="shared" si="1"/>
        <v>100</v>
      </c>
      <c r="D61" s="124" t="str">
        <f>IF(ISERROR(VLOOKUP(B61,Daten!A:Z,2,FALSE)),"",IF(VLOOKUP(B61,Daten!A:Z,9,FALSE)&lt;&gt;"","Mini",IF(VLOOKUP(B61,Daten!A:Z,10,FALSE)&lt;&gt;"","Maxi","")))</f>
        <v/>
      </c>
      <c r="E61" s="125" t="str">
        <f>IF(ISERROR(VLOOKUP(B61,Daten!A:Z,3,FALSE)),"",IF(VLOOKUP(B61,Daten!A:Z,18,FALSE)&lt;&gt;"",VLOOKUP(B61,Daten!A:Z,18,FALSE),""))</f>
        <v/>
      </c>
      <c r="F61" s="126" t="str">
        <f>IF(ISERROR(VLOOKUP(B61,Daten!A:Z,3,FALSE)),"",IF(VLOOKUP(B61,Daten!A:Z,3,FALSE)&lt;&gt;"",VLOOKUP(B61,Daten!A:Z,3,FALSE),""))</f>
        <v/>
      </c>
      <c r="G61" s="127" t="str">
        <f>IF(ISERROR(VLOOKUP(B61,Daten!A:Z,3,FALSE)),"",IF(VLOOKUP(B61,Daten!A:Z,11,FALSE)&lt;&gt;"",VLOOKUP(B61,Daten!A:Z,11,FALSE),""))</f>
        <v/>
      </c>
      <c r="H61" s="126" t="str">
        <f>IF(ISERROR(VLOOKUP(B61,Daten!A:Z,3,FALSE)),"",IF(VLOOKUP(B61,Daten!A:Z,15,FALSE)&lt;&gt;"",VLOOKUP(B61,Daten!A:Z,15,FALSE),""))</f>
        <v/>
      </c>
      <c r="I61" s="128" t="str">
        <f>IF(ISERROR(VLOOKUP(B61,Daten!A:Z,3,FALSE)),"",Daten!$K$2)</f>
        <v/>
      </c>
      <c r="J61" s="132" t="str">
        <f>IF(ISERROR(VLOOKUP(B61,Daten!A:Z,3,FALSE)),"",IF(VLOOKUP(B61,Daten!A:Z,17,FALSE)&lt;&gt;"",VLOOKUP(B61,Daten!A:Z,17,FALSE),""))</f>
        <v/>
      </c>
      <c r="K61" s="130" t="str">
        <f>IF(ISERROR(VLOOKUP(B61,Daten!A:Z,3,FALSE)),"",IF(VLOOKUP(B61,Daten!A:Z,20,FALSE)&lt;&gt;"",VLOOKUP(B61,Daten!A:Z,20,FALSE),""))</f>
        <v/>
      </c>
      <c r="L61" s="131" t="str">
        <f>IF(ISERROR(VLOOKUP(B61,Daten!A:Z,3,FALSE)),"",IF(VLOOKUP(B61,Daten!A:Z,19,FALSE)&lt;&gt;"",VLOOKUP(B61,Daten!A:Z,19,FALSE),""))</f>
        <v/>
      </c>
    </row>
    <row r="62" spans="1:12" x14ac:dyDescent="0.2">
      <c r="A62" s="103">
        <v>57</v>
      </c>
      <c r="B62" s="103">
        <v>57</v>
      </c>
      <c r="C62" s="103">
        <f t="shared" si="1"/>
        <v>100</v>
      </c>
      <c r="D62" s="124" t="str">
        <f>IF(ISERROR(VLOOKUP(B62,Daten!A:Z,2,FALSE)),"",IF(VLOOKUP(B62,Daten!A:Z,9,FALSE)&lt;&gt;"","Mini",IF(VLOOKUP(B62,Daten!A:Z,10,FALSE)&lt;&gt;"","Maxi","")))</f>
        <v/>
      </c>
      <c r="E62" s="125" t="str">
        <f>IF(ISERROR(VLOOKUP(B62,Daten!A:Z,3,FALSE)),"",IF(VLOOKUP(B62,Daten!A:Z,18,FALSE)&lt;&gt;"",VLOOKUP(B62,Daten!A:Z,18,FALSE),""))</f>
        <v/>
      </c>
      <c r="F62" s="126" t="str">
        <f>IF(ISERROR(VLOOKUP(B62,Daten!A:Z,3,FALSE)),"",IF(VLOOKUP(B62,Daten!A:Z,3,FALSE)&lt;&gt;"",VLOOKUP(B62,Daten!A:Z,3,FALSE),""))</f>
        <v/>
      </c>
      <c r="G62" s="127" t="str">
        <f>IF(ISERROR(VLOOKUP(B62,Daten!A:Z,3,FALSE)),"",IF(VLOOKUP(B62,Daten!A:Z,11,FALSE)&lt;&gt;"",VLOOKUP(B62,Daten!A:Z,11,FALSE),""))</f>
        <v/>
      </c>
      <c r="H62" s="126" t="str">
        <f>IF(ISERROR(VLOOKUP(B62,Daten!A:Z,3,FALSE)),"",IF(VLOOKUP(B62,Daten!A:Z,15,FALSE)&lt;&gt;"",VLOOKUP(B62,Daten!A:Z,15,FALSE),""))</f>
        <v/>
      </c>
      <c r="I62" s="128" t="str">
        <f>IF(ISERROR(VLOOKUP(B62,Daten!A:Z,3,FALSE)),"",Daten!$K$2)</f>
        <v/>
      </c>
      <c r="J62" s="132" t="str">
        <f>IF(ISERROR(VLOOKUP(B62,Daten!A:Z,3,FALSE)),"",IF(VLOOKUP(B62,Daten!A:Z,17,FALSE)&lt;&gt;"",VLOOKUP(B62,Daten!A:Z,17,FALSE),""))</f>
        <v/>
      </c>
      <c r="K62" s="130" t="str">
        <f>IF(ISERROR(VLOOKUP(B62,Daten!A:Z,3,FALSE)),"",IF(VLOOKUP(B62,Daten!A:Z,20,FALSE)&lt;&gt;"",VLOOKUP(B62,Daten!A:Z,20,FALSE),""))</f>
        <v/>
      </c>
      <c r="L62" s="131" t="str">
        <f>IF(ISERROR(VLOOKUP(B62,Daten!A:Z,3,FALSE)),"",IF(VLOOKUP(B62,Daten!A:Z,19,FALSE)&lt;&gt;"",VLOOKUP(B62,Daten!A:Z,19,FALSE),""))</f>
        <v/>
      </c>
    </row>
    <row r="63" spans="1:12" x14ac:dyDescent="0.2">
      <c r="A63" s="103">
        <v>58</v>
      </c>
      <c r="B63" s="103">
        <v>58</v>
      </c>
      <c r="C63" s="103">
        <f t="shared" si="1"/>
        <v>100</v>
      </c>
      <c r="D63" s="124" t="str">
        <f>IF(ISERROR(VLOOKUP(B63,Daten!A:Z,2,FALSE)),"",IF(VLOOKUP(B63,Daten!A:Z,9,FALSE)&lt;&gt;"","Mini",IF(VLOOKUP(B63,Daten!A:Z,10,FALSE)&lt;&gt;"","Maxi","")))</f>
        <v/>
      </c>
      <c r="E63" s="125" t="str">
        <f>IF(ISERROR(VLOOKUP(B63,Daten!A:Z,3,FALSE)),"",IF(VLOOKUP(B63,Daten!A:Z,18,FALSE)&lt;&gt;"",VLOOKUP(B63,Daten!A:Z,18,FALSE),""))</f>
        <v/>
      </c>
      <c r="F63" s="126" t="str">
        <f>IF(ISERROR(VLOOKUP(B63,Daten!A:Z,3,FALSE)),"",IF(VLOOKUP(B63,Daten!A:Z,3,FALSE)&lt;&gt;"",VLOOKUP(B63,Daten!A:Z,3,FALSE),""))</f>
        <v/>
      </c>
      <c r="G63" s="127" t="str">
        <f>IF(ISERROR(VLOOKUP(B63,Daten!A:Z,3,FALSE)),"",IF(VLOOKUP(B63,Daten!A:Z,11,FALSE)&lt;&gt;"",VLOOKUP(B63,Daten!A:Z,11,FALSE),""))</f>
        <v/>
      </c>
      <c r="H63" s="126" t="str">
        <f>IF(ISERROR(VLOOKUP(B63,Daten!A:Z,3,FALSE)),"",IF(VLOOKUP(B63,Daten!A:Z,15,FALSE)&lt;&gt;"",VLOOKUP(B63,Daten!A:Z,15,FALSE),""))</f>
        <v/>
      </c>
      <c r="I63" s="128" t="str">
        <f>IF(ISERROR(VLOOKUP(B63,Daten!A:Z,3,FALSE)),"",Daten!$K$2)</f>
        <v/>
      </c>
      <c r="J63" s="132" t="str">
        <f>IF(ISERROR(VLOOKUP(B63,Daten!A:Z,3,FALSE)),"",IF(VLOOKUP(B63,Daten!A:Z,17,FALSE)&lt;&gt;"",VLOOKUP(B63,Daten!A:Z,17,FALSE),""))</f>
        <v/>
      </c>
      <c r="K63" s="130" t="str">
        <f>IF(ISERROR(VLOOKUP(B63,Daten!A:Z,3,FALSE)),"",IF(VLOOKUP(B63,Daten!A:Z,20,FALSE)&lt;&gt;"",VLOOKUP(B63,Daten!A:Z,20,FALSE),""))</f>
        <v/>
      </c>
      <c r="L63" s="131" t="str">
        <f>IF(ISERROR(VLOOKUP(B63,Daten!A:Z,3,FALSE)),"",IF(VLOOKUP(B63,Daten!A:Z,19,FALSE)&lt;&gt;"",VLOOKUP(B63,Daten!A:Z,19,FALSE),""))</f>
        <v/>
      </c>
    </row>
    <row r="64" spans="1:12" x14ac:dyDescent="0.2">
      <c r="A64" s="103">
        <v>59</v>
      </c>
      <c r="B64" s="103">
        <v>59</v>
      </c>
      <c r="C64" s="103">
        <f t="shared" si="1"/>
        <v>100</v>
      </c>
      <c r="D64" s="124" t="str">
        <f>IF(ISERROR(VLOOKUP(B64,Daten!A:Z,2,FALSE)),"",IF(VLOOKUP(B64,Daten!A:Z,9,FALSE)&lt;&gt;"","Mini",IF(VLOOKUP(B64,Daten!A:Z,10,FALSE)&lt;&gt;"","Maxi","")))</f>
        <v/>
      </c>
      <c r="E64" s="125" t="str">
        <f>IF(ISERROR(VLOOKUP(B64,Daten!A:Z,3,FALSE)),"",IF(VLOOKUP(B64,Daten!A:Z,18,FALSE)&lt;&gt;"",VLOOKUP(B64,Daten!A:Z,18,FALSE),""))</f>
        <v/>
      </c>
      <c r="F64" s="126" t="str">
        <f>IF(ISERROR(VLOOKUP(B64,Daten!A:Z,3,FALSE)),"",IF(VLOOKUP(B64,Daten!A:Z,3,FALSE)&lt;&gt;"",VLOOKUP(B64,Daten!A:Z,3,FALSE),""))</f>
        <v/>
      </c>
      <c r="G64" s="127" t="str">
        <f>IF(ISERROR(VLOOKUP(B64,Daten!A:Z,3,FALSE)),"",IF(VLOOKUP(B64,Daten!A:Z,11,FALSE)&lt;&gt;"",VLOOKUP(B64,Daten!A:Z,11,FALSE),""))</f>
        <v/>
      </c>
      <c r="H64" s="126" t="str">
        <f>IF(ISERROR(VLOOKUP(B64,Daten!A:Z,3,FALSE)),"",IF(VLOOKUP(B64,Daten!A:Z,15,FALSE)&lt;&gt;"",VLOOKUP(B64,Daten!A:Z,15,FALSE),""))</f>
        <v/>
      </c>
      <c r="I64" s="128" t="str">
        <f>IF(ISERROR(VLOOKUP(B64,Daten!A:Z,3,FALSE)),"",Daten!$K$2)</f>
        <v/>
      </c>
      <c r="J64" s="132" t="str">
        <f>IF(ISERROR(VLOOKUP(B64,Daten!A:Z,3,FALSE)),"",IF(VLOOKUP(B64,Daten!A:Z,17,FALSE)&lt;&gt;"",VLOOKUP(B64,Daten!A:Z,17,FALSE),""))</f>
        <v/>
      </c>
      <c r="K64" s="130" t="str">
        <f>IF(ISERROR(VLOOKUP(B64,Daten!A:Z,3,FALSE)),"",IF(VLOOKUP(B64,Daten!A:Z,20,FALSE)&lt;&gt;"",VLOOKUP(B64,Daten!A:Z,20,FALSE),""))</f>
        <v/>
      </c>
      <c r="L64" s="131" t="str">
        <f>IF(ISERROR(VLOOKUP(B64,Daten!A:Z,3,FALSE)),"",IF(VLOOKUP(B64,Daten!A:Z,19,FALSE)&lt;&gt;"",VLOOKUP(B64,Daten!A:Z,19,FALSE),""))</f>
        <v/>
      </c>
    </row>
    <row r="65" spans="1:12" x14ac:dyDescent="0.2">
      <c r="A65" s="103">
        <v>60</v>
      </c>
      <c r="B65" s="103">
        <v>60</v>
      </c>
      <c r="C65" s="103">
        <f t="shared" si="1"/>
        <v>100</v>
      </c>
      <c r="D65" s="124" t="str">
        <f>IF(ISERROR(VLOOKUP(B65,Daten!A:Z,2,FALSE)),"",IF(VLOOKUP(B65,Daten!A:Z,9,FALSE)&lt;&gt;"","Mini",IF(VLOOKUP(B65,Daten!A:Z,10,FALSE)&lt;&gt;"","Maxi","")))</f>
        <v/>
      </c>
      <c r="E65" s="125" t="str">
        <f>IF(ISERROR(VLOOKUP(B65,Daten!A:Z,3,FALSE)),"",IF(VLOOKUP(B65,Daten!A:Z,18,FALSE)&lt;&gt;"",VLOOKUP(B65,Daten!A:Z,18,FALSE),""))</f>
        <v/>
      </c>
      <c r="F65" s="126" t="str">
        <f>IF(ISERROR(VLOOKUP(B65,Daten!A:Z,3,FALSE)),"",IF(VLOOKUP(B65,Daten!A:Z,3,FALSE)&lt;&gt;"",VLOOKUP(B65,Daten!A:Z,3,FALSE),""))</f>
        <v/>
      </c>
      <c r="G65" s="127" t="str">
        <f>IF(ISERROR(VLOOKUP(B65,Daten!A:Z,3,FALSE)),"",IF(VLOOKUP(B65,Daten!A:Z,11,FALSE)&lt;&gt;"",VLOOKUP(B65,Daten!A:Z,11,FALSE),""))</f>
        <v/>
      </c>
      <c r="H65" s="126" t="str">
        <f>IF(ISERROR(VLOOKUP(B65,Daten!A:Z,3,FALSE)),"",IF(VLOOKUP(B65,Daten!A:Z,15,FALSE)&lt;&gt;"",VLOOKUP(B65,Daten!A:Z,15,FALSE),""))</f>
        <v/>
      </c>
      <c r="I65" s="128" t="str">
        <f>IF(ISERROR(VLOOKUP(B65,Daten!A:Z,3,FALSE)),"",Daten!$K$2)</f>
        <v/>
      </c>
      <c r="J65" s="132" t="str">
        <f>IF(ISERROR(VLOOKUP(B65,Daten!A:Z,3,FALSE)),"",IF(VLOOKUP(B65,Daten!A:Z,17,FALSE)&lt;&gt;"",VLOOKUP(B65,Daten!A:Z,17,FALSE),""))</f>
        <v/>
      </c>
      <c r="K65" s="130" t="str">
        <f>IF(ISERROR(VLOOKUP(B65,Daten!A:Z,3,FALSE)),"",IF(VLOOKUP(B65,Daten!A:Z,20,FALSE)&lt;&gt;"",VLOOKUP(B65,Daten!A:Z,20,FALSE),""))</f>
        <v/>
      </c>
      <c r="L65" s="131" t="str">
        <f>IF(ISERROR(VLOOKUP(B65,Daten!A:Z,3,FALSE)),"",IF(VLOOKUP(B65,Daten!A:Z,19,FALSE)&lt;&gt;"",VLOOKUP(B65,Daten!A:Z,19,FALSE),""))</f>
        <v/>
      </c>
    </row>
    <row r="66" spans="1:12" x14ac:dyDescent="0.2">
      <c r="A66" s="103">
        <v>61</v>
      </c>
      <c r="B66" s="103">
        <v>61</v>
      </c>
      <c r="C66" s="103">
        <f t="shared" si="1"/>
        <v>100</v>
      </c>
      <c r="D66" s="124" t="str">
        <f>IF(ISERROR(VLOOKUP(B66,Daten!A:Z,2,FALSE)),"",IF(VLOOKUP(B66,Daten!A:Z,9,FALSE)&lt;&gt;"","Mini",IF(VLOOKUP(B66,Daten!A:Z,10,FALSE)&lt;&gt;"","Maxi","")))</f>
        <v/>
      </c>
      <c r="E66" s="125" t="str">
        <f>IF(ISERROR(VLOOKUP(B66,Daten!A:Z,3,FALSE)),"",IF(VLOOKUP(B66,Daten!A:Z,18,FALSE)&lt;&gt;"",VLOOKUP(B66,Daten!A:Z,18,FALSE),""))</f>
        <v/>
      </c>
      <c r="F66" s="126" t="str">
        <f>IF(ISERROR(VLOOKUP(B66,Daten!A:Z,3,FALSE)),"",IF(VLOOKUP(B66,Daten!A:Z,3,FALSE)&lt;&gt;"",VLOOKUP(B66,Daten!A:Z,3,FALSE),""))</f>
        <v/>
      </c>
      <c r="G66" s="127" t="str">
        <f>IF(ISERROR(VLOOKUP(B66,Daten!A:Z,3,FALSE)),"",IF(VLOOKUP(B66,Daten!A:Z,11,FALSE)&lt;&gt;"",VLOOKUP(B66,Daten!A:Z,11,FALSE),""))</f>
        <v/>
      </c>
      <c r="H66" s="126" t="str">
        <f>IF(ISERROR(VLOOKUP(B66,Daten!A:Z,3,FALSE)),"",IF(VLOOKUP(B66,Daten!A:Z,15,FALSE)&lt;&gt;"",VLOOKUP(B66,Daten!A:Z,15,FALSE),""))</f>
        <v/>
      </c>
      <c r="I66" s="128" t="str">
        <f>IF(ISERROR(VLOOKUP(B66,Daten!A:Z,3,FALSE)),"",Daten!$K$2)</f>
        <v/>
      </c>
      <c r="J66" s="132" t="str">
        <f>IF(ISERROR(VLOOKUP(B66,Daten!A:Z,3,FALSE)),"",IF(VLOOKUP(B66,Daten!A:Z,17,FALSE)&lt;&gt;"",VLOOKUP(B66,Daten!A:Z,17,FALSE),""))</f>
        <v/>
      </c>
      <c r="K66" s="130" t="str">
        <f>IF(ISERROR(VLOOKUP(B66,Daten!A:Z,3,FALSE)),"",IF(VLOOKUP(B66,Daten!A:Z,20,FALSE)&lt;&gt;"",VLOOKUP(B66,Daten!A:Z,20,FALSE),""))</f>
        <v/>
      </c>
      <c r="L66" s="131" t="str">
        <f>IF(ISERROR(VLOOKUP(B66,Daten!A:Z,3,FALSE)),"",IF(VLOOKUP(B66,Daten!A:Z,19,FALSE)&lt;&gt;"",VLOOKUP(B66,Daten!A:Z,19,FALSE),""))</f>
        <v/>
      </c>
    </row>
    <row r="67" spans="1:12" x14ac:dyDescent="0.2">
      <c r="A67" s="103">
        <v>62</v>
      </c>
      <c r="B67" s="103">
        <v>62</v>
      </c>
      <c r="C67" s="103">
        <f t="shared" si="1"/>
        <v>100</v>
      </c>
      <c r="D67" s="124" t="str">
        <f>IF(ISERROR(VLOOKUP(B67,Daten!A:Z,2,FALSE)),"",IF(VLOOKUP(B67,Daten!A:Z,9,FALSE)&lt;&gt;"","Mini",IF(VLOOKUP(B67,Daten!A:Z,10,FALSE)&lt;&gt;"","Maxi","")))</f>
        <v/>
      </c>
      <c r="E67" s="125" t="str">
        <f>IF(ISERROR(VLOOKUP(B67,Daten!A:Z,3,FALSE)),"",IF(VLOOKUP(B67,Daten!A:Z,18,FALSE)&lt;&gt;"",VLOOKUP(B67,Daten!A:Z,18,FALSE),""))</f>
        <v/>
      </c>
      <c r="F67" s="126" t="str">
        <f>IF(ISERROR(VLOOKUP(B67,Daten!A:Z,3,FALSE)),"",IF(VLOOKUP(B67,Daten!A:Z,3,FALSE)&lt;&gt;"",VLOOKUP(B67,Daten!A:Z,3,FALSE),""))</f>
        <v/>
      </c>
      <c r="G67" s="127" t="str">
        <f>IF(ISERROR(VLOOKUP(B67,Daten!A:Z,3,FALSE)),"",IF(VLOOKUP(B67,Daten!A:Z,11,FALSE)&lt;&gt;"",VLOOKUP(B67,Daten!A:Z,11,FALSE),""))</f>
        <v/>
      </c>
      <c r="H67" s="126" t="str">
        <f>IF(ISERROR(VLOOKUP(B67,Daten!A:Z,3,FALSE)),"",IF(VLOOKUP(B67,Daten!A:Z,15,FALSE)&lt;&gt;"",VLOOKUP(B67,Daten!A:Z,15,FALSE),""))</f>
        <v/>
      </c>
      <c r="I67" s="128" t="str">
        <f>IF(ISERROR(VLOOKUP(B67,Daten!A:Z,3,FALSE)),"",Daten!$K$2)</f>
        <v/>
      </c>
      <c r="J67" s="132" t="str">
        <f>IF(ISERROR(VLOOKUP(B67,Daten!A:Z,3,FALSE)),"",IF(VLOOKUP(B67,Daten!A:Z,17,FALSE)&lt;&gt;"",VLOOKUP(B67,Daten!A:Z,17,FALSE),""))</f>
        <v/>
      </c>
      <c r="K67" s="130" t="str">
        <f>IF(ISERROR(VLOOKUP(B67,Daten!A:Z,3,FALSE)),"",IF(VLOOKUP(B67,Daten!A:Z,20,FALSE)&lt;&gt;"",VLOOKUP(B67,Daten!A:Z,20,FALSE),""))</f>
        <v/>
      </c>
      <c r="L67" s="131" t="str">
        <f>IF(ISERROR(VLOOKUP(B67,Daten!A:Z,3,FALSE)),"",IF(VLOOKUP(B67,Daten!A:Z,19,FALSE)&lt;&gt;"",VLOOKUP(B67,Daten!A:Z,19,FALSE),""))</f>
        <v/>
      </c>
    </row>
    <row r="68" spans="1:12" x14ac:dyDescent="0.2">
      <c r="A68" s="103">
        <v>63</v>
      </c>
      <c r="B68" s="103">
        <v>63</v>
      </c>
      <c r="C68" s="103">
        <f t="shared" si="1"/>
        <v>100</v>
      </c>
      <c r="D68" s="124" t="str">
        <f>IF(ISERROR(VLOOKUP(B68,Daten!A:Z,2,FALSE)),"",IF(VLOOKUP(B68,Daten!A:Z,9,FALSE)&lt;&gt;"","Mini",IF(VLOOKUP(B68,Daten!A:Z,10,FALSE)&lt;&gt;"","Maxi","")))</f>
        <v/>
      </c>
      <c r="E68" s="125" t="str">
        <f>IF(ISERROR(VLOOKUP(B68,Daten!A:Z,3,FALSE)),"",IF(VLOOKUP(B68,Daten!A:Z,18,FALSE)&lt;&gt;"",VLOOKUP(B68,Daten!A:Z,18,FALSE),""))</f>
        <v/>
      </c>
      <c r="F68" s="126" t="str">
        <f>IF(ISERROR(VLOOKUP(B68,Daten!A:Z,3,FALSE)),"",IF(VLOOKUP(B68,Daten!A:Z,3,FALSE)&lt;&gt;"",VLOOKUP(B68,Daten!A:Z,3,FALSE),""))</f>
        <v/>
      </c>
      <c r="G68" s="127" t="str">
        <f>IF(ISERROR(VLOOKUP(B68,Daten!A:Z,3,FALSE)),"",IF(VLOOKUP(B68,Daten!A:Z,11,FALSE)&lt;&gt;"",VLOOKUP(B68,Daten!A:Z,11,FALSE),""))</f>
        <v/>
      </c>
      <c r="H68" s="126" t="str">
        <f>IF(ISERROR(VLOOKUP(B68,Daten!A:Z,3,FALSE)),"",IF(VLOOKUP(B68,Daten!A:Z,15,FALSE)&lt;&gt;"",VLOOKUP(B68,Daten!A:Z,15,FALSE),""))</f>
        <v/>
      </c>
      <c r="I68" s="128" t="str">
        <f>IF(ISERROR(VLOOKUP(B68,Daten!A:Z,3,FALSE)),"",Daten!$K$2)</f>
        <v/>
      </c>
      <c r="J68" s="132" t="str">
        <f>IF(ISERROR(VLOOKUP(B68,Daten!A:Z,3,FALSE)),"",IF(VLOOKUP(B68,Daten!A:Z,17,FALSE)&lt;&gt;"",VLOOKUP(B68,Daten!A:Z,17,FALSE),""))</f>
        <v/>
      </c>
      <c r="K68" s="130" t="str">
        <f>IF(ISERROR(VLOOKUP(B68,Daten!A:Z,3,FALSE)),"",IF(VLOOKUP(B68,Daten!A:Z,20,FALSE)&lt;&gt;"",VLOOKUP(B68,Daten!A:Z,20,FALSE),""))</f>
        <v/>
      </c>
      <c r="L68" s="131" t="str">
        <f>IF(ISERROR(VLOOKUP(B68,Daten!A:Z,3,FALSE)),"",IF(VLOOKUP(B68,Daten!A:Z,19,FALSE)&lt;&gt;"",VLOOKUP(B68,Daten!A:Z,19,FALSE),""))</f>
        <v/>
      </c>
    </row>
    <row r="69" spans="1:12" x14ac:dyDescent="0.2">
      <c r="A69" s="103">
        <v>64</v>
      </c>
      <c r="B69" s="103">
        <v>64</v>
      </c>
      <c r="C69" s="103">
        <f t="shared" si="1"/>
        <v>100</v>
      </c>
      <c r="D69" s="124" t="str">
        <f>IF(ISERROR(VLOOKUP(B69,Daten!A:Z,2,FALSE)),"",IF(VLOOKUP(B69,Daten!A:Z,9,FALSE)&lt;&gt;"","Mini",IF(VLOOKUP(B69,Daten!A:Z,10,FALSE)&lt;&gt;"","Maxi","")))</f>
        <v/>
      </c>
      <c r="E69" s="125" t="str">
        <f>IF(ISERROR(VLOOKUP(B69,Daten!A:Z,3,FALSE)),"",IF(VLOOKUP(B69,Daten!A:Z,18,FALSE)&lt;&gt;"",VLOOKUP(B69,Daten!A:Z,18,FALSE),""))</f>
        <v/>
      </c>
      <c r="F69" s="126" t="str">
        <f>IF(ISERROR(VLOOKUP(B69,Daten!A:Z,3,FALSE)),"",IF(VLOOKUP(B69,Daten!A:Z,3,FALSE)&lt;&gt;"",VLOOKUP(B69,Daten!A:Z,3,FALSE),""))</f>
        <v/>
      </c>
      <c r="G69" s="127" t="str">
        <f>IF(ISERROR(VLOOKUP(B69,Daten!A:Z,3,FALSE)),"",IF(VLOOKUP(B69,Daten!A:Z,11,FALSE)&lt;&gt;"",VLOOKUP(B69,Daten!A:Z,11,FALSE),""))</f>
        <v/>
      </c>
      <c r="H69" s="126" t="str">
        <f>IF(ISERROR(VLOOKUP(B69,Daten!A:Z,3,FALSE)),"",IF(VLOOKUP(B69,Daten!A:Z,15,FALSE)&lt;&gt;"",VLOOKUP(B69,Daten!A:Z,15,FALSE),""))</f>
        <v/>
      </c>
      <c r="I69" s="128" t="str">
        <f>IF(ISERROR(VLOOKUP(B69,Daten!A:Z,3,FALSE)),"",Daten!$K$2)</f>
        <v/>
      </c>
      <c r="J69" s="132" t="str">
        <f>IF(ISERROR(VLOOKUP(B69,Daten!A:Z,3,FALSE)),"",IF(VLOOKUP(B69,Daten!A:Z,17,FALSE)&lt;&gt;"",VLOOKUP(B69,Daten!A:Z,17,FALSE),""))</f>
        <v/>
      </c>
      <c r="K69" s="130" t="str">
        <f>IF(ISERROR(VLOOKUP(B69,Daten!A:Z,3,FALSE)),"",IF(VLOOKUP(B69,Daten!A:Z,20,FALSE)&lt;&gt;"",VLOOKUP(B69,Daten!A:Z,20,FALSE),""))</f>
        <v/>
      </c>
      <c r="L69" s="131" t="str">
        <f>IF(ISERROR(VLOOKUP(B69,Daten!A:Z,3,FALSE)),"",IF(VLOOKUP(B69,Daten!A:Z,19,FALSE)&lt;&gt;"",VLOOKUP(B69,Daten!A:Z,19,FALSE),""))</f>
        <v/>
      </c>
    </row>
    <row r="70" spans="1:12" x14ac:dyDescent="0.2">
      <c r="A70" s="103">
        <v>65</v>
      </c>
      <c r="B70" s="103">
        <v>65</v>
      </c>
      <c r="C70" s="103">
        <f t="shared" ref="C70:C81" si="2">IF(D70="Maxi",1,IF(D70="Mini",2,100))</f>
        <v>100</v>
      </c>
      <c r="D70" s="124" t="str">
        <f>IF(ISERROR(VLOOKUP(B70,Daten!A:Z,2,FALSE)),"",IF(VLOOKUP(B70,Daten!A:Z,9,FALSE)&lt;&gt;"","Mini",IF(VLOOKUP(B70,Daten!A:Z,10,FALSE)&lt;&gt;"","Maxi","")))</f>
        <v/>
      </c>
      <c r="E70" s="125" t="str">
        <f>IF(ISERROR(VLOOKUP(B70,Daten!A:Z,3,FALSE)),"",IF(VLOOKUP(B70,Daten!A:Z,18,FALSE)&lt;&gt;"",VLOOKUP(B70,Daten!A:Z,18,FALSE),""))</f>
        <v/>
      </c>
      <c r="F70" s="126" t="str">
        <f>IF(ISERROR(VLOOKUP(B70,Daten!A:Z,3,FALSE)),"",IF(VLOOKUP(B70,Daten!A:Z,3,FALSE)&lt;&gt;"",VLOOKUP(B70,Daten!A:Z,3,FALSE),""))</f>
        <v/>
      </c>
      <c r="G70" s="127" t="str">
        <f>IF(ISERROR(VLOOKUP(B70,Daten!A:Z,3,FALSE)),"",IF(VLOOKUP(B70,Daten!A:Z,11,FALSE)&lt;&gt;"",VLOOKUP(B70,Daten!A:Z,11,FALSE),""))</f>
        <v/>
      </c>
      <c r="H70" s="126" t="str">
        <f>IF(ISERROR(VLOOKUP(B70,Daten!A:Z,3,FALSE)),"",IF(VLOOKUP(B70,Daten!A:Z,15,FALSE)&lt;&gt;"",VLOOKUP(B70,Daten!A:Z,15,FALSE),""))</f>
        <v/>
      </c>
      <c r="I70" s="128" t="str">
        <f>IF(ISERROR(VLOOKUP(B70,Daten!A:Z,3,FALSE)),"",Daten!$K$2)</f>
        <v/>
      </c>
      <c r="J70" s="132" t="str">
        <f>IF(ISERROR(VLOOKUP(B70,Daten!A:Z,3,FALSE)),"",IF(VLOOKUP(B70,Daten!A:Z,17,FALSE)&lt;&gt;"",VLOOKUP(B70,Daten!A:Z,17,FALSE),""))</f>
        <v/>
      </c>
      <c r="K70" s="130" t="str">
        <f>IF(ISERROR(VLOOKUP(B70,Daten!A:Z,3,FALSE)),"",IF(VLOOKUP(B70,Daten!A:Z,20,FALSE)&lt;&gt;"",VLOOKUP(B70,Daten!A:Z,20,FALSE),""))</f>
        <v/>
      </c>
      <c r="L70" s="131" t="str">
        <f>IF(ISERROR(VLOOKUP(B70,Daten!A:Z,3,FALSE)),"",IF(VLOOKUP(B70,Daten!A:Z,19,FALSE)&lt;&gt;"",VLOOKUP(B70,Daten!A:Z,19,FALSE),""))</f>
        <v/>
      </c>
    </row>
    <row r="71" spans="1:12" x14ac:dyDescent="0.2">
      <c r="A71" s="103">
        <v>66</v>
      </c>
      <c r="B71" s="103">
        <v>66</v>
      </c>
      <c r="C71" s="103">
        <f t="shared" si="2"/>
        <v>100</v>
      </c>
      <c r="D71" s="124" t="str">
        <f>IF(ISERROR(VLOOKUP(B71,Daten!A:Z,2,FALSE)),"",IF(VLOOKUP(B71,Daten!A:Z,9,FALSE)&lt;&gt;"","Mini",IF(VLOOKUP(B71,Daten!A:Z,10,FALSE)&lt;&gt;"","Maxi","")))</f>
        <v/>
      </c>
      <c r="E71" s="125" t="str">
        <f>IF(ISERROR(VLOOKUP(B71,Daten!A:Z,3,FALSE)),"",IF(VLOOKUP(B71,Daten!A:Z,18,FALSE)&lt;&gt;"",VLOOKUP(B71,Daten!A:Z,18,FALSE),""))</f>
        <v/>
      </c>
      <c r="F71" s="126" t="str">
        <f>IF(ISERROR(VLOOKUP(B71,Daten!A:Z,3,FALSE)),"",IF(VLOOKUP(B71,Daten!A:Z,3,FALSE)&lt;&gt;"",VLOOKUP(B71,Daten!A:Z,3,FALSE),""))</f>
        <v/>
      </c>
      <c r="G71" s="127" t="str">
        <f>IF(ISERROR(VLOOKUP(B71,Daten!A:Z,3,FALSE)),"",IF(VLOOKUP(B71,Daten!A:Z,11,FALSE)&lt;&gt;"",VLOOKUP(B71,Daten!A:Z,11,FALSE),""))</f>
        <v/>
      </c>
      <c r="H71" s="126" t="str">
        <f>IF(ISERROR(VLOOKUP(B71,Daten!A:Z,3,FALSE)),"",IF(VLOOKUP(B71,Daten!A:Z,15,FALSE)&lt;&gt;"",VLOOKUP(B71,Daten!A:Z,15,FALSE),""))</f>
        <v/>
      </c>
      <c r="I71" s="128" t="str">
        <f>IF(ISERROR(VLOOKUP(B71,Daten!A:Z,3,FALSE)),"",Daten!$K$2)</f>
        <v/>
      </c>
      <c r="J71" s="132" t="str">
        <f>IF(ISERROR(VLOOKUP(B71,Daten!A:Z,3,FALSE)),"",IF(VLOOKUP(B71,Daten!A:Z,17,FALSE)&lt;&gt;"",VLOOKUP(B71,Daten!A:Z,17,FALSE),""))</f>
        <v/>
      </c>
      <c r="K71" s="130" t="str">
        <f>IF(ISERROR(VLOOKUP(B71,Daten!A:Z,3,FALSE)),"",IF(VLOOKUP(B71,Daten!A:Z,20,FALSE)&lt;&gt;"",VLOOKUP(B71,Daten!A:Z,20,FALSE),""))</f>
        <v/>
      </c>
      <c r="L71" s="131" t="str">
        <f>IF(ISERROR(VLOOKUP(B71,Daten!A:Z,3,FALSE)),"",IF(VLOOKUP(B71,Daten!A:Z,19,FALSE)&lt;&gt;"",VLOOKUP(B71,Daten!A:Z,19,FALSE),""))</f>
        <v/>
      </c>
    </row>
    <row r="72" spans="1:12" x14ac:dyDescent="0.2">
      <c r="A72" s="103">
        <v>67</v>
      </c>
      <c r="B72" s="103">
        <v>67</v>
      </c>
      <c r="C72" s="103">
        <f t="shared" si="2"/>
        <v>100</v>
      </c>
      <c r="D72" s="124" t="str">
        <f>IF(ISERROR(VLOOKUP(B72,Daten!A:Z,2,FALSE)),"",IF(VLOOKUP(B72,Daten!A:Z,9,FALSE)&lt;&gt;"","Mini",IF(VLOOKUP(B72,Daten!A:Z,10,FALSE)&lt;&gt;"","Maxi","")))</f>
        <v/>
      </c>
      <c r="E72" s="125" t="str">
        <f>IF(ISERROR(VLOOKUP(B72,Daten!A:Z,3,FALSE)),"",IF(VLOOKUP(B72,Daten!A:Z,18,FALSE)&lt;&gt;"",VLOOKUP(B72,Daten!A:Z,18,FALSE),""))</f>
        <v/>
      </c>
      <c r="F72" s="126" t="str">
        <f>IF(ISERROR(VLOOKUP(B72,Daten!A:Z,3,FALSE)),"",IF(VLOOKUP(B72,Daten!A:Z,3,FALSE)&lt;&gt;"",VLOOKUP(B72,Daten!A:Z,3,FALSE),""))</f>
        <v/>
      </c>
      <c r="G72" s="127" t="str">
        <f>IF(ISERROR(VLOOKUP(B72,Daten!A:Z,3,FALSE)),"",IF(VLOOKUP(B72,Daten!A:Z,11,FALSE)&lt;&gt;"",VLOOKUP(B72,Daten!A:Z,11,FALSE),""))</f>
        <v/>
      </c>
      <c r="H72" s="126" t="str">
        <f>IF(ISERROR(VLOOKUP(B72,Daten!A:Z,3,FALSE)),"",IF(VLOOKUP(B72,Daten!A:Z,15,FALSE)&lt;&gt;"",VLOOKUP(B72,Daten!A:Z,15,FALSE),""))</f>
        <v/>
      </c>
      <c r="I72" s="128" t="str">
        <f>IF(ISERROR(VLOOKUP(B72,Daten!A:Z,3,FALSE)),"",Daten!$K$2)</f>
        <v/>
      </c>
      <c r="J72" s="132" t="str">
        <f>IF(ISERROR(VLOOKUP(B72,Daten!A:Z,3,FALSE)),"",IF(VLOOKUP(B72,Daten!A:Z,17,FALSE)&lt;&gt;"",VLOOKUP(B72,Daten!A:Z,17,FALSE),""))</f>
        <v/>
      </c>
      <c r="K72" s="130" t="str">
        <f>IF(ISERROR(VLOOKUP(B72,Daten!A:Z,3,FALSE)),"",IF(VLOOKUP(B72,Daten!A:Z,20,FALSE)&lt;&gt;"",VLOOKUP(B72,Daten!A:Z,20,FALSE),""))</f>
        <v/>
      </c>
      <c r="L72" s="131" t="str">
        <f>IF(ISERROR(VLOOKUP(B72,Daten!A:Z,3,FALSE)),"",IF(VLOOKUP(B72,Daten!A:Z,19,FALSE)&lt;&gt;"",VLOOKUP(B72,Daten!A:Z,19,FALSE),""))</f>
        <v/>
      </c>
    </row>
    <row r="73" spans="1:12" x14ac:dyDescent="0.2">
      <c r="A73" s="103">
        <v>68</v>
      </c>
      <c r="B73" s="103">
        <v>68</v>
      </c>
      <c r="C73" s="103">
        <f t="shared" si="2"/>
        <v>100</v>
      </c>
      <c r="D73" s="124" t="str">
        <f>IF(ISERROR(VLOOKUP(B73,Daten!A:Z,2,FALSE)),"",IF(VLOOKUP(B73,Daten!A:Z,9,FALSE)&lt;&gt;"","Mini",IF(VLOOKUP(B73,Daten!A:Z,10,FALSE)&lt;&gt;"","Maxi","")))</f>
        <v/>
      </c>
      <c r="E73" s="125" t="str">
        <f>IF(ISERROR(VLOOKUP(B73,Daten!A:Z,3,FALSE)),"",IF(VLOOKUP(B73,Daten!A:Z,18,FALSE)&lt;&gt;"",VLOOKUP(B73,Daten!A:Z,18,FALSE),""))</f>
        <v/>
      </c>
      <c r="F73" s="126" t="str">
        <f>IF(ISERROR(VLOOKUP(B73,Daten!A:Z,3,FALSE)),"",IF(VLOOKUP(B73,Daten!A:Z,3,FALSE)&lt;&gt;"",VLOOKUP(B73,Daten!A:Z,3,FALSE),""))</f>
        <v/>
      </c>
      <c r="G73" s="127" t="str">
        <f>IF(ISERROR(VLOOKUP(B73,Daten!A:Z,3,FALSE)),"",IF(VLOOKUP(B73,Daten!A:Z,11,FALSE)&lt;&gt;"",VLOOKUP(B73,Daten!A:Z,11,FALSE),""))</f>
        <v/>
      </c>
      <c r="H73" s="126" t="str">
        <f>IF(ISERROR(VLOOKUP(B73,Daten!A:Z,3,FALSE)),"",IF(VLOOKUP(B73,Daten!A:Z,15,FALSE)&lt;&gt;"",VLOOKUP(B73,Daten!A:Z,15,FALSE),""))</f>
        <v/>
      </c>
      <c r="I73" s="128" t="str">
        <f>IF(ISERROR(VLOOKUP(B73,Daten!A:Z,3,FALSE)),"",Daten!$K$2)</f>
        <v/>
      </c>
      <c r="J73" s="132" t="str">
        <f>IF(ISERROR(VLOOKUP(B73,Daten!A:Z,3,FALSE)),"",IF(VLOOKUP(B73,Daten!A:Z,17,FALSE)&lt;&gt;"",VLOOKUP(B73,Daten!A:Z,17,FALSE),""))</f>
        <v/>
      </c>
      <c r="K73" s="130" t="str">
        <f>IF(ISERROR(VLOOKUP(B73,Daten!A:Z,3,FALSE)),"",IF(VLOOKUP(B73,Daten!A:Z,20,FALSE)&lt;&gt;"",VLOOKUP(B73,Daten!A:Z,20,FALSE),""))</f>
        <v/>
      </c>
      <c r="L73" s="131" t="str">
        <f>IF(ISERROR(VLOOKUP(B73,Daten!A:Z,3,FALSE)),"",IF(VLOOKUP(B73,Daten!A:Z,19,FALSE)&lt;&gt;"",VLOOKUP(B73,Daten!A:Z,19,FALSE),""))</f>
        <v/>
      </c>
    </row>
    <row r="74" spans="1:12" x14ac:dyDescent="0.2">
      <c r="A74" s="103">
        <v>69</v>
      </c>
      <c r="B74" s="103">
        <v>69</v>
      </c>
      <c r="C74" s="103">
        <f t="shared" si="2"/>
        <v>100</v>
      </c>
      <c r="D74" s="124" t="str">
        <f>IF(ISERROR(VLOOKUP(B74,Daten!A:Z,2,FALSE)),"",IF(VLOOKUP(B74,Daten!A:Z,9,FALSE)&lt;&gt;"","Mini",IF(VLOOKUP(B74,Daten!A:Z,10,FALSE)&lt;&gt;"","Maxi","")))</f>
        <v/>
      </c>
      <c r="E74" s="125" t="str">
        <f>IF(ISERROR(VLOOKUP(B74,Daten!A:Z,3,FALSE)),"",IF(VLOOKUP(B74,Daten!A:Z,18,FALSE)&lt;&gt;"",VLOOKUP(B74,Daten!A:Z,18,FALSE),""))</f>
        <v/>
      </c>
      <c r="F74" s="126" t="str">
        <f>IF(ISERROR(VLOOKUP(B74,Daten!A:Z,3,FALSE)),"",IF(VLOOKUP(B74,Daten!A:Z,3,FALSE)&lt;&gt;"",VLOOKUP(B74,Daten!A:Z,3,FALSE),""))</f>
        <v/>
      </c>
      <c r="G74" s="127" t="str">
        <f>IF(ISERROR(VLOOKUP(B74,Daten!A:Z,3,FALSE)),"",IF(VLOOKUP(B74,Daten!A:Z,11,FALSE)&lt;&gt;"",VLOOKUP(B74,Daten!A:Z,11,FALSE),""))</f>
        <v/>
      </c>
      <c r="H74" s="126" t="str">
        <f>IF(ISERROR(VLOOKUP(B74,Daten!A:Z,3,FALSE)),"",IF(VLOOKUP(B74,Daten!A:Z,15,FALSE)&lt;&gt;"",VLOOKUP(B74,Daten!A:Z,15,FALSE),""))</f>
        <v/>
      </c>
      <c r="I74" s="128" t="str">
        <f>IF(ISERROR(VLOOKUP(B74,Daten!A:Z,3,FALSE)),"",Daten!$K$2)</f>
        <v/>
      </c>
      <c r="J74" s="132" t="str">
        <f>IF(ISERROR(VLOOKUP(B74,Daten!A:Z,3,FALSE)),"",IF(VLOOKUP(B74,Daten!A:Z,17,FALSE)&lt;&gt;"",VLOOKUP(B74,Daten!A:Z,17,FALSE),""))</f>
        <v/>
      </c>
      <c r="K74" s="130" t="str">
        <f>IF(ISERROR(VLOOKUP(B74,Daten!A:Z,3,FALSE)),"",IF(VLOOKUP(B74,Daten!A:Z,20,FALSE)&lt;&gt;"",VLOOKUP(B74,Daten!A:Z,20,FALSE),""))</f>
        <v/>
      </c>
      <c r="L74" s="131" t="str">
        <f>IF(ISERROR(VLOOKUP(B74,Daten!A:Z,3,FALSE)),"",IF(VLOOKUP(B74,Daten!A:Z,19,FALSE)&lt;&gt;"",VLOOKUP(B74,Daten!A:Z,19,FALSE),""))</f>
        <v/>
      </c>
    </row>
    <row r="75" spans="1:12" x14ac:dyDescent="0.2">
      <c r="A75" s="103">
        <v>70</v>
      </c>
      <c r="B75" s="103">
        <v>70</v>
      </c>
      <c r="C75" s="103">
        <f t="shared" si="2"/>
        <v>100</v>
      </c>
      <c r="D75" s="124" t="str">
        <f>IF(ISERROR(VLOOKUP(B75,Daten!A:Z,2,FALSE)),"",IF(VLOOKUP(B75,Daten!A:Z,9,FALSE)&lt;&gt;"","Mini",IF(VLOOKUP(B75,Daten!A:Z,10,FALSE)&lt;&gt;"","Maxi","")))</f>
        <v/>
      </c>
      <c r="E75" s="125" t="str">
        <f>IF(ISERROR(VLOOKUP(B75,Daten!A:Z,3,FALSE)),"",IF(VLOOKUP(B75,Daten!A:Z,18,FALSE)&lt;&gt;"",VLOOKUP(B75,Daten!A:Z,18,FALSE),""))</f>
        <v/>
      </c>
      <c r="F75" s="126" t="str">
        <f>IF(ISERROR(VLOOKUP(B75,Daten!A:Z,3,FALSE)),"",IF(VLOOKUP(B75,Daten!A:Z,3,FALSE)&lt;&gt;"",VLOOKUP(B75,Daten!A:Z,3,FALSE),""))</f>
        <v/>
      </c>
      <c r="G75" s="127" t="str">
        <f>IF(ISERROR(VLOOKUP(B75,Daten!A:Z,3,FALSE)),"",IF(VLOOKUP(B75,Daten!A:Z,11,FALSE)&lt;&gt;"",VLOOKUP(B75,Daten!A:Z,11,FALSE),""))</f>
        <v/>
      </c>
      <c r="H75" s="126" t="str">
        <f>IF(ISERROR(VLOOKUP(B75,Daten!A:Z,3,FALSE)),"",IF(VLOOKUP(B75,Daten!A:Z,15,FALSE)&lt;&gt;"",VLOOKUP(B75,Daten!A:Z,15,FALSE),""))</f>
        <v/>
      </c>
      <c r="I75" s="128" t="str">
        <f>IF(ISERROR(VLOOKUP(B75,Daten!A:Z,3,FALSE)),"",Daten!$K$2)</f>
        <v/>
      </c>
      <c r="J75" s="132" t="str">
        <f>IF(ISERROR(VLOOKUP(B75,Daten!A:Z,3,FALSE)),"",IF(VLOOKUP(B75,Daten!A:Z,17,FALSE)&lt;&gt;"",VLOOKUP(B75,Daten!A:Z,17,FALSE),""))</f>
        <v/>
      </c>
      <c r="K75" s="130" t="str">
        <f>IF(ISERROR(VLOOKUP(B75,Daten!A:Z,3,FALSE)),"",IF(VLOOKUP(B75,Daten!A:Z,20,FALSE)&lt;&gt;"",VLOOKUP(B75,Daten!A:Z,20,FALSE),""))</f>
        <v/>
      </c>
      <c r="L75" s="131" t="str">
        <f>IF(ISERROR(VLOOKUP(B75,Daten!A:Z,3,FALSE)),"",IF(VLOOKUP(B75,Daten!A:Z,19,FALSE)&lt;&gt;"",VLOOKUP(B75,Daten!A:Z,19,FALSE),""))</f>
        <v/>
      </c>
    </row>
    <row r="76" spans="1:12" x14ac:dyDescent="0.2">
      <c r="A76" s="103">
        <v>71</v>
      </c>
      <c r="B76" s="103">
        <v>71</v>
      </c>
      <c r="C76" s="103">
        <f t="shared" si="2"/>
        <v>100</v>
      </c>
      <c r="D76" s="124" t="str">
        <f>IF(ISERROR(VLOOKUP(B76,Daten!A:Z,2,FALSE)),"",IF(VLOOKUP(B76,Daten!A:Z,9,FALSE)&lt;&gt;"","Mini",IF(VLOOKUP(B76,Daten!A:Z,10,FALSE)&lt;&gt;"","Maxi","")))</f>
        <v/>
      </c>
      <c r="E76" s="125" t="str">
        <f>IF(ISERROR(VLOOKUP(B76,Daten!A:Z,3,FALSE)),"",IF(VLOOKUP(B76,Daten!A:Z,18,FALSE)&lt;&gt;"",VLOOKUP(B76,Daten!A:Z,18,FALSE),""))</f>
        <v/>
      </c>
      <c r="F76" s="126" t="str">
        <f>IF(ISERROR(VLOOKUP(B76,Daten!A:Z,3,FALSE)),"",IF(VLOOKUP(B76,Daten!A:Z,3,FALSE)&lt;&gt;"",VLOOKUP(B76,Daten!A:Z,3,FALSE),""))</f>
        <v/>
      </c>
      <c r="G76" s="127" t="str">
        <f>IF(ISERROR(VLOOKUP(B76,Daten!A:Z,3,FALSE)),"",IF(VLOOKUP(B76,Daten!A:Z,11,FALSE)&lt;&gt;"",VLOOKUP(B76,Daten!A:Z,11,FALSE),""))</f>
        <v/>
      </c>
      <c r="H76" s="126" t="str">
        <f>IF(ISERROR(VLOOKUP(B76,Daten!A:Z,3,FALSE)),"",IF(VLOOKUP(B76,Daten!A:Z,15,FALSE)&lt;&gt;"",VLOOKUP(B76,Daten!A:Z,15,FALSE),""))</f>
        <v/>
      </c>
      <c r="I76" s="128" t="str">
        <f>IF(ISERROR(VLOOKUP(B76,Daten!A:Z,3,FALSE)),"",Daten!$K$2)</f>
        <v/>
      </c>
      <c r="J76" s="132" t="str">
        <f>IF(ISERROR(VLOOKUP(B76,Daten!A:Z,3,FALSE)),"",IF(VLOOKUP(B76,Daten!A:Z,17,FALSE)&lt;&gt;"",VLOOKUP(B76,Daten!A:Z,17,FALSE),""))</f>
        <v/>
      </c>
      <c r="K76" s="130" t="str">
        <f>IF(ISERROR(VLOOKUP(B76,Daten!A:Z,3,FALSE)),"",IF(VLOOKUP(B76,Daten!A:Z,20,FALSE)&lt;&gt;"",VLOOKUP(B76,Daten!A:Z,20,FALSE),""))</f>
        <v/>
      </c>
      <c r="L76" s="131" t="str">
        <f>IF(ISERROR(VLOOKUP(B76,Daten!A:Z,3,FALSE)),"",IF(VLOOKUP(B76,Daten!A:Z,19,FALSE)&lt;&gt;"",VLOOKUP(B76,Daten!A:Z,19,FALSE),""))</f>
        <v/>
      </c>
    </row>
    <row r="77" spans="1:12" x14ac:dyDescent="0.2">
      <c r="A77" s="103">
        <v>72</v>
      </c>
      <c r="B77" s="103">
        <v>72</v>
      </c>
      <c r="C77" s="103">
        <f t="shared" si="2"/>
        <v>100</v>
      </c>
      <c r="D77" s="124" t="str">
        <f>IF(ISERROR(VLOOKUP(B77,Daten!A:Z,2,FALSE)),"",IF(VLOOKUP(B77,Daten!A:Z,9,FALSE)&lt;&gt;"","Mini",IF(VLOOKUP(B77,Daten!A:Z,10,FALSE)&lt;&gt;"","Maxi","")))</f>
        <v/>
      </c>
      <c r="E77" s="125" t="str">
        <f>IF(ISERROR(VLOOKUP(B77,Daten!A:Z,3,FALSE)),"",IF(VLOOKUP(B77,Daten!A:Z,18,FALSE)&lt;&gt;"",VLOOKUP(B77,Daten!A:Z,18,FALSE),""))</f>
        <v/>
      </c>
      <c r="F77" s="126" t="str">
        <f>IF(ISERROR(VLOOKUP(B77,Daten!A:Z,3,FALSE)),"",IF(VLOOKUP(B77,Daten!A:Z,3,FALSE)&lt;&gt;"",VLOOKUP(B77,Daten!A:Z,3,FALSE),""))</f>
        <v/>
      </c>
      <c r="G77" s="127" t="str">
        <f>IF(ISERROR(VLOOKUP(B77,Daten!A:Z,3,FALSE)),"",IF(VLOOKUP(B77,Daten!A:Z,11,FALSE)&lt;&gt;"",VLOOKUP(B77,Daten!A:Z,11,FALSE),""))</f>
        <v/>
      </c>
      <c r="H77" s="126" t="str">
        <f>IF(ISERROR(VLOOKUP(B77,Daten!A:Z,3,FALSE)),"",IF(VLOOKUP(B77,Daten!A:Z,15,FALSE)&lt;&gt;"",VLOOKUP(B77,Daten!A:Z,15,FALSE),""))</f>
        <v/>
      </c>
      <c r="I77" s="128" t="str">
        <f>IF(ISERROR(VLOOKUP(B77,Daten!A:Z,3,FALSE)),"",Daten!$K$2)</f>
        <v/>
      </c>
      <c r="J77" s="132" t="str">
        <f>IF(ISERROR(VLOOKUP(B77,Daten!A:Z,3,FALSE)),"",IF(VLOOKUP(B77,Daten!A:Z,17,FALSE)&lt;&gt;"",VLOOKUP(B77,Daten!A:Z,17,FALSE),""))</f>
        <v/>
      </c>
      <c r="K77" s="130" t="str">
        <f>IF(ISERROR(VLOOKUP(B77,Daten!A:Z,3,FALSE)),"",IF(VLOOKUP(B77,Daten!A:Z,20,FALSE)&lt;&gt;"",VLOOKUP(B77,Daten!A:Z,20,FALSE),""))</f>
        <v/>
      </c>
      <c r="L77" s="131" t="str">
        <f>IF(ISERROR(VLOOKUP(B77,Daten!A:Z,3,FALSE)),"",IF(VLOOKUP(B77,Daten!A:Z,19,FALSE)&lt;&gt;"",VLOOKUP(B77,Daten!A:Z,19,FALSE),""))</f>
        <v/>
      </c>
    </row>
    <row r="78" spans="1:12" x14ac:dyDescent="0.2">
      <c r="A78" s="103">
        <v>73</v>
      </c>
      <c r="B78" s="103">
        <v>73</v>
      </c>
      <c r="C78" s="103">
        <f t="shared" si="2"/>
        <v>100</v>
      </c>
      <c r="D78" s="124" t="str">
        <f>IF(ISERROR(VLOOKUP(B78,Daten!A:Z,2,FALSE)),"",IF(VLOOKUP(B78,Daten!A:Z,9,FALSE)&lt;&gt;"","Mini",IF(VLOOKUP(B78,Daten!A:Z,10,FALSE)&lt;&gt;"","Maxi","")))</f>
        <v/>
      </c>
      <c r="E78" s="125" t="str">
        <f>IF(ISERROR(VLOOKUP(B78,Daten!A:Z,3,FALSE)),"",IF(VLOOKUP(B78,Daten!A:Z,18,FALSE)&lt;&gt;"",VLOOKUP(B78,Daten!A:Z,18,FALSE),""))</f>
        <v/>
      </c>
      <c r="F78" s="126" t="str">
        <f>IF(ISERROR(VLOOKUP(B78,Daten!A:Z,3,FALSE)),"",IF(VLOOKUP(B78,Daten!A:Z,3,FALSE)&lt;&gt;"",VLOOKUP(B78,Daten!A:Z,3,FALSE),""))</f>
        <v/>
      </c>
      <c r="G78" s="127" t="str">
        <f>IF(ISERROR(VLOOKUP(B78,Daten!A:Z,3,FALSE)),"",IF(VLOOKUP(B78,Daten!A:Z,11,FALSE)&lt;&gt;"",VLOOKUP(B78,Daten!A:Z,11,FALSE),""))</f>
        <v/>
      </c>
      <c r="H78" s="126" t="str">
        <f>IF(ISERROR(VLOOKUP(B78,Daten!A:Z,3,FALSE)),"",IF(VLOOKUP(B78,Daten!A:Z,15,FALSE)&lt;&gt;"",VLOOKUP(B78,Daten!A:Z,15,FALSE),""))</f>
        <v/>
      </c>
      <c r="I78" s="128" t="str">
        <f>IF(ISERROR(VLOOKUP(B78,Daten!A:Z,3,FALSE)),"",Daten!$K$2)</f>
        <v/>
      </c>
      <c r="J78" s="132" t="str">
        <f>IF(ISERROR(VLOOKUP(B78,Daten!A:Z,3,FALSE)),"",IF(VLOOKUP(B78,Daten!A:Z,17,FALSE)&lt;&gt;"",VLOOKUP(B78,Daten!A:Z,17,FALSE),""))</f>
        <v/>
      </c>
      <c r="K78" s="130" t="str">
        <f>IF(ISERROR(VLOOKUP(B78,Daten!A:Z,3,FALSE)),"",IF(VLOOKUP(B78,Daten!A:Z,20,FALSE)&lt;&gt;"",VLOOKUP(B78,Daten!A:Z,20,FALSE),""))</f>
        <v/>
      </c>
      <c r="L78" s="131" t="str">
        <f>IF(ISERROR(VLOOKUP(B78,Daten!A:Z,3,FALSE)),"",IF(VLOOKUP(B78,Daten!A:Z,19,FALSE)&lt;&gt;"",VLOOKUP(B78,Daten!A:Z,19,FALSE),""))</f>
        <v/>
      </c>
    </row>
    <row r="79" spans="1:12" x14ac:dyDescent="0.2">
      <c r="A79" s="103">
        <v>74</v>
      </c>
      <c r="B79" s="103">
        <v>74</v>
      </c>
      <c r="C79" s="103">
        <f t="shared" si="2"/>
        <v>100</v>
      </c>
      <c r="D79" s="124" t="str">
        <f>IF(ISERROR(VLOOKUP(B79,Daten!A:Z,2,FALSE)),"",IF(VLOOKUP(B79,Daten!A:Z,9,FALSE)&lt;&gt;"","Mini",IF(VLOOKUP(B79,Daten!A:Z,10,FALSE)&lt;&gt;"","Maxi","")))</f>
        <v/>
      </c>
      <c r="E79" s="125" t="str">
        <f>IF(ISERROR(VLOOKUP(B79,Daten!A:Z,3,FALSE)),"",IF(VLOOKUP(B79,Daten!A:Z,18,FALSE)&lt;&gt;"",VLOOKUP(B79,Daten!A:Z,18,FALSE),""))</f>
        <v/>
      </c>
      <c r="F79" s="126" t="str">
        <f>IF(ISERROR(VLOOKUP(B79,Daten!A:Z,3,FALSE)),"",IF(VLOOKUP(B79,Daten!A:Z,3,FALSE)&lt;&gt;"",VLOOKUP(B79,Daten!A:Z,3,FALSE),""))</f>
        <v/>
      </c>
      <c r="G79" s="127" t="str">
        <f>IF(ISERROR(VLOOKUP(B79,Daten!A:Z,3,FALSE)),"",IF(VLOOKUP(B79,Daten!A:Z,11,FALSE)&lt;&gt;"",VLOOKUP(B79,Daten!A:Z,11,FALSE),""))</f>
        <v/>
      </c>
      <c r="H79" s="126" t="str">
        <f>IF(ISERROR(VLOOKUP(B79,Daten!A:Z,3,FALSE)),"",IF(VLOOKUP(B79,Daten!A:Z,15,FALSE)&lt;&gt;"",VLOOKUP(B79,Daten!A:Z,15,FALSE),""))</f>
        <v/>
      </c>
      <c r="I79" s="128" t="str">
        <f>IF(ISERROR(VLOOKUP(B79,Daten!A:Z,3,FALSE)),"",Daten!$K$2)</f>
        <v/>
      </c>
      <c r="J79" s="132" t="str">
        <f>IF(ISERROR(VLOOKUP(B79,Daten!A:Z,3,FALSE)),"",IF(VLOOKUP(B79,Daten!A:Z,17,FALSE)&lt;&gt;"",VLOOKUP(B79,Daten!A:Z,17,FALSE),""))</f>
        <v/>
      </c>
      <c r="K79" s="130" t="str">
        <f>IF(ISERROR(VLOOKUP(B79,Daten!A:Z,3,FALSE)),"",IF(VLOOKUP(B79,Daten!A:Z,20,FALSE)&lt;&gt;"",VLOOKUP(B79,Daten!A:Z,20,FALSE),""))</f>
        <v/>
      </c>
      <c r="L79" s="131" t="str">
        <f>IF(ISERROR(VLOOKUP(B79,Daten!A:Z,3,FALSE)),"",IF(VLOOKUP(B79,Daten!A:Z,19,FALSE)&lt;&gt;"",VLOOKUP(B79,Daten!A:Z,19,FALSE),""))</f>
        <v/>
      </c>
    </row>
    <row r="80" spans="1:12" x14ac:dyDescent="0.2">
      <c r="A80" s="103">
        <v>75</v>
      </c>
      <c r="B80" s="103">
        <v>75</v>
      </c>
      <c r="C80" s="103">
        <f t="shared" si="2"/>
        <v>100</v>
      </c>
      <c r="D80" s="124" t="str">
        <f>IF(ISERROR(VLOOKUP(B80,Daten!A:Z,2,FALSE)),"",IF(VLOOKUP(B80,Daten!A:Z,9,FALSE)&lt;&gt;"","Mini",IF(VLOOKUP(B80,Daten!A:Z,10,FALSE)&lt;&gt;"","Maxi","")))</f>
        <v/>
      </c>
      <c r="E80" s="125" t="str">
        <f>IF(ISERROR(VLOOKUP(B80,Daten!A:Z,3,FALSE)),"",IF(VLOOKUP(B80,Daten!A:Z,18,FALSE)&lt;&gt;"",VLOOKUP(B80,Daten!A:Z,18,FALSE),""))</f>
        <v/>
      </c>
      <c r="F80" s="126" t="str">
        <f>IF(ISERROR(VLOOKUP(B80,Daten!A:Z,3,FALSE)),"",IF(VLOOKUP(B80,Daten!A:Z,3,FALSE)&lt;&gt;"",VLOOKUP(B80,Daten!A:Z,3,FALSE),""))</f>
        <v/>
      </c>
      <c r="G80" s="127" t="str">
        <f>IF(ISERROR(VLOOKUP(B80,Daten!A:Z,3,FALSE)),"",IF(VLOOKUP(B80,Daten!A:Z,11,FALSE)&lt;&gt;"",VLOOKUP(B80,Daten!A:Z,11,FALSE),""))</f>
        <v/>
      </c>
      <c r="H80" s="126" t="str">
        <f>IF(ISERROR(VLOOKUP(B80,Daten!A:Z,3,FALSE)),"",IF(VLOOKUP(B80,Daten!A:Z,15,FALSE)&lt;&gt;"",VLOOKUP(B80,Daten!A:Z,15,FALSE),""))</f>
        <v/>
      </c>
      <c r="I80" s="128" t="str">
        <f>IF(ISERROR(VLOOKUP(B80,Daten!A:Z,3,FALSE)),"",Daten!$K$2)</f>
        <v/>
      </c>
      <c r="J80" s="132" t="str">
        <f>IF(ISERROR(VLOOKUP(B80,Daten!A:Z,3,FALSE)),"",IF(VLOOKUP(B80,Daten!A:Z,17,FALSE)&lt;&gt;"",VLOOKUP(B80,Daten!A:Z,17,FALSE),""))</f>
        <v/>
      </c>
      <c r="K80" s="130" t="str">
        <f>IF(ISERROR(VLOOKUP(B80,Daten!A:Z,3,FALSE)),"",IF(VLOOKUP(B80,Daten!A:Z,20,FALSE)&lt;&gt;"",VLOOKUP(B80,Daten!A:Z,20,FALSE),""))</f>
        <v/>
      </c>
      <c r="L80" s="131" t="str">
        <f>IF(ISERROR(VLOOKUP(B80,Daten!A:Z,3,FALSE)),"",IF(VLOOKUP(B80,Daten!A:Z,19,FALSE)&lt;&gt;"",VLOOKUP(B80,Daten!A:Z,19,FALSE),""))</f>
        <v/>
      </c>
    </row>
    <row r="81" spans="1:12" x14ac:dyDescent="0.2">
      <c r="A81" s="103">
        <v>77</v>
      </c>
      <c r="B81" s="103">
        <v>77</v>
      </c>
      <c r="C81" s="103">
        <f t="shared" si="2"/>
        <v>100</v>
      </c>
      <c r="D81" s="124" t="str">
        <f>IF(ISERROR(VLOOKUP(B81,Daten!A:Z,2,FALSE)),"",IF(VLOOKUP(B81,Daten!A:Z,9,FALSE)&lt;&gt;"","Mini",IF(VLOOKUP(B81,Daten!A:Z,10,FALSE)&lt;&gt;"","Maxi","")))</f>
        <v/>
      </c>
      <c r="E81" s="125" t="str">
        <f>IF(ISERROR(VLOOKUP(B81,Daten!A:Z,3,FALSE)),"",IF(VLOOKUP(B81,Daten!A:Z,18,FALSE)&lt;&gt;"",VLOOKUP(B81,Daten!A:Z,18,FALSE),""))</f>
        <v/>
      </c>
      <c r="F81" s="126" t="str">
        <f>IF(ISERROR(VLOOKUP(B81,Daten!A:Z,3,FALSE)),"",IF(VLOOKUP(B81,Daten!A:Z,3,FALSE)&lt;&gt;"",VLOOKUP(B81,Daten!A:Z,3,FALSE),""))</f>
        <v/>
      </c>
      <c r="G81" s="127" t="str">
        <f>IF(ISERROR(VLOOKUP(B81,Daten!A:Z,3,FALSE)),"",IF(VLOOKUP(B81,Daten!A:Z,11,FALSE)&lt;&gt;"",VLOOKUP(B81,Daten!A:Z,11,FALSE),""))</f>
        <v/>
      </c>
      <c r="H81" s="126" t="str">
        <f>IF(ISERROR(VLOOKUP(B81,Daten!A:Z,3,FALSE)),"",IF(VLOOKUP(B81,Daten!A:Z,15,FALSE)&lt;&gt;"",VLOOKUP(B81,Daten!A:Z,15,FALSE),""))</f>
        <v/>
      </c>
      <c r="I81" s="128" t="str">
        <f>IF(ISERROR(VLOOKUP(B81,Daten!A:Z,3,FALSE)),"",Daten!$K$2)</f>
        <v/>
      </c>
      <c r="J81" s="132" t="str">
        <f>IF(ISERROR(VLOOKUP(B81,Daten!A:Z,3,FALSE)),"",IF(VLOOKUP(B81,Daten!A:Z,17,FALSE)&lt;&gt;"",VLOOKUP(B81,Daten!A:Z,17,FALSE),""))</f>
        <v/>
      </c>
      <c r="K81" s="130" t="str">
        <f>IF(ISERROR(VLOOKUP(B81,Daten!A:Z,3,FALSE)),"",IF(VLOOKUP(B81,Daten!A:Z,20,FALSE)&lt;&gt;"",VLOOKUP(B81,Daten!A:Z,20,FALSE),""))</f>
        <v/>
      </c>
      <c r="L81" s="131" t="str">
        <f>IF(ISERROR(VLOOKUP(B81,Daten!A:Z,3,FALSE)),"",IF(VLOOKUP(B81,Daten!A:Z,19,FALSE)&lt;&gt;"",VLOOKUP(B81,Daten!A:Z,19,FALSE),""))</f>
        <v/>
      </c>
    </row>
  </sheetData>
  <sheetProtection password="DB9F" sheet="1" objects="1" scenarios="1"/>
  <mergeCells count="4">
    <mergeCell ref="L1:L5"/>
    <mergeCell ref="J3:K3"/>
    <mergeCell ref="H1:I1"/>
    <mergeCell ref="A1:F1"/>
  </mergeCells>
  <conditionalFormatting sqref="K6:K81">
    <cfRule type="expression" dxfId="2" priority="4" stopIfTrue="1">
      <formula>$K6&lt;&gt;""</formula>
    </cfRule>
  </conditionalFormatting>
  <conditionalFormatting sqref="D6:D81">
    <cfRule type="expression" dxfId="1" priority="2" stopIfTrue="1">
      <formula>$D6="Mini"</formula>
    </cfRule>
  </conditionalFormatting>
  <conditionalFormatting sqref="E6:E81">
    <cfRule type="expression" dxfId="0" priority="1" stopIfTrue="1">
      <formula>$E6="B"</formula>
    </cfRule>
  </conditionalFormatting>
  <pageMargins left="0.39370078740157483" right="0.39370078740157483" top="0.98425196850393704" bottom="0.98425196850393704" header="0.51181102362204722" footer="0.51181102362204722"/>
  <pageSetup paperSize="9" scale="87" orientation="landscape" horizontalDpi="4294967293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4" r:id="rId4" name="Button 2">
              <controlPr defaultSize="0" print="0" autoFill="0" autoPict="0" macro="[0]!per_mail_versenden">
                <anchor moveWithCells="1" sizeWithCells="1">
                  <from>
                    <xdr:col>5</xdr:col>
                    <xdr:colOff>781050</xdr:colOff>
                    <xdr:row>0</xdr:row>
                    <xdr:rowOff>0</xdr:rowOff>
                  </from>
                  <to>
                    <xdr:col>5</xdr:col>
                    <xdr:colOff>1676400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5" name="Button 3">
              <controlPr defaultSize="0" print="0" autoFill="0" autoPict="0" macro="[0]!Sort_Mail">
                <anchor moveWithCells="1" sizeWithCells="1">
                  <from>
                    <xdr:col>6</xdr:col>
                    <xdr:colOff>9525</xdr:colOff>
                    <xdr:row>0</xdr:row>
                    <xdr:rowOff>0</xdr:rowOff>
                  </from>
                  <to>
                    <xdr:col>6</xdr:col>
                    <xdr:colOff>904875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FF0000"/>
  </sheetPr>
  <dimension ref="A1:X100"/>
  <sheetViews>
    <sheetView zoomScaleNormal="100" workbookViewId="0">
      <pane xSplit="6" ySplit="6" topLeftCell="G7" activePane="bottomRight" state="frozen"/>
      <selection activeCell="B1" sqref="B1"/>
      <selection pane="topRight" activeCell="G1" sqref="G1"/>
      <selection pane="bottomLeft" activeCell="B7" sqref="B7"/>
      <selection pane="bottomRight" activeCell="F17" sqref="F17"/>
    </sheetView>
  </sheetViews>
  <sheetFormatPr baseColWidth="10" defaultRowHeight="12.75" x14ac:dyDescent="0.2"/>
  <cols>
    <col min="1" max="1" width="0.33203125" style="83" customWidth="1"/>
    <col min="2" max="2" width="3.5" style="80" customWidth="1"/>
    <col min="3" max="3" width="26" style="38" customWidth="1"/>
    <col min="4" max="4" width="18" style="38" customWidth="1"/>
    <col min="5" max="5" width="22.33203125" style="38" customWidth="1"/>
    <col min="6" max="6" width="15.5" style="38" customWidth="1"/>
    <col min="7" max="8" width="11.1640625" style="84" customWidth="1"/>
    <col min="9" max="9" width="5.5" style="38" bestFit="1" customWidth="1"/>
    <col min="10" max="10" width="5.6640625" style="38" bestFit="1" customWidth="1"/>
    <col min="11" max="11" width="20.5" style="38" customWidth="1"/>
    <col min="12" max="12" width="7.83203125" style="38" bestFit="1" customWidth="1"/>
    <col min="13" max="13" width="5.83203125" style="38" bestFit="1" customWidth="1"/>
    <col min="14" max="14" width="4" style="80" customWidth="1"/>
    <col min="15" max="15" width="33.1640625" style="38" customWidth="1"/>
    <col min="16" max="16" width="17.33203125" style="38" customWidth="1"/>
    <col min="17" max="17" width="20.33203125" style="38" customWidth="1"/>
    <col min="18" max="18" width="4.6640625" style="80" customWidth="1"/>
    <col min="19" max="19" width="4" style="38" customWidth="1"/>
    <col min="20" max="20" width="52" style="38" customWidth="1"/>
    <col min="21" max="21" width="1.6640625" style="38" customWidth="1"/>
    <col min="22" max="22" width="12" style="38" hidden="1" customWidth="1"/>
    <col min="23" max="23" width="7" style="38" hidden="1" customWidth="1"/>
    <col min="24" max="24" width="12" style="38" customWidth="1"/>
    <col min="25" max="16384" width="12" style="38"/>
  </cols>
  <sheetData>
    <row r="1" spans="1:24" ht="18" customHeight="1" thickBot="1" x14ac:dyDescent="0.4">
      <c r="B1" s="171" t="s">
        <v>44</v>
      </c>
      <c r="C1" s="104" t="s">
        <v>4</v>
      </c>
      <c r="D1" s="175">
        <v>43583</v>
      </c>
      <c r="E1" s="175"/>
      <c r="F1" s="175"/>
      <c r="G1" s="105">
        <f>ROUNDUP(COUNTA(B6:B99)/4,0)</f>
        <v>0</v>
      </c>
      <c r="H1" s="176" t="s">
        <v>46</v>
      </c>
      <c r="I1" s="176"/>
      <c r="J1" s="177"/>
      <c r="K1" s="173" t="s">
        <v>79</v>
      </c>
      <c r="L1" s="173"/>
      <c r="M1" s="173"/>
      <c r="N1" s="109"/>
      <c r="O1" s="107">
        <v>1</v>
      </c>
      <c r="P1" s="184" t="s">
        <v>66</v>
      </c>
      <c r="Q1" s="184"/>
      <c r="R1" s="78"/>
      <c r="S1" s="81"/>
      <c r="T1" s="81"/>
      <c r="U1" s="82"/>
    </row>
    <row r="2" spans="1:24" ht="19.5" customHeight="1" thickBot="1" x14ac:dyDescent="0.25">
      <c r="B2" s="171"/>
      <c r="C2" s="104" t="s">
        <v>5</v>
      </c>
      <c r="D2" s="174" t="s">
        <v>99</v>
      </c>
      <c r="E2" s="174"/>
      <c r="F2" s="174"/>
      <c r="G2" s="105"/>
      <c r="H2" s="176" t="s">
        <v>45</v>
      </c>
      <c r="I2" s="176"/>
      <c r="J2" s="177"/>
      <c r="K2" s="173" t="s">
        <v>52</v>
      </c>
      <c r="L2" s="173"/>
      <c r="M2" s="173"/>
      <c r="N2" s="109"/>
      <c r="O2" s="108" t="s">
        <v>51</v>
      </c>
      <c r="P2" s="185" t="s">
        <v>67</v>
      </c>
      <c r="Q2" s="184"/>
      <c r="R2" s="178" t="s">
        <v>65</v>
      </c>
      <c r="S2" s="178" t="s">
        <v>62</v>
      </c>
      <c r="U2" s="82"/>
    </row>
    <row r="3" spans="1:24" ht="19.5" customHeight="1" thickBot="1" x14ac:dyDescent="0.25">
      <c r="B3" s="171"/>
      <c r="C3" s="104" t="s">
        <v>39</v>
      </c>
      <c r="D3" s="181" t="s">
        <v>100</v>
      </c>
      <c r="E3" s="182"/>
      <c r="F3" s="183"/>
      <c r="G3" s="105"/>
      <c r="H3" s="176" t="s">
        <v>47</v>
      </c>
      <c r="I3" s="176"/>
      <c r="J3" s="177"/>
      <c r="K3" s="173" t="s">
        <v>53</v>
      </c>
      <c r="L3" s="173"/>
      <c r="M3" s="173"/>
      <c r="N3" s="109"/>
      <c r="O3" s="109" t="s">
        <v>69</v>
      </c>
      <c r="P3" s="186" t="s">
        <v>82</v>
      </c>
      <c r="Q3" s="186"/>
      <c r="R3" s="179"/>
      <c r="S3" s="179"/>
      <c r="T3" s="77"/>
      <c r="U3" s="82"/>
    </row>
    <row r="4" spans="1:24" ht="15" thickBot="1" x14ac:dyDescent="0.25">
      <c r="A4" s="83" t="str">
        <f>IF(B4&lt;&gt;"",MAX(A3:A$5)+1,"")</f>
        <v/>
      </c>
      <c r="B4" s="171"/>
      <c r="C4" s="172" t="str">
        <f>IF(W5&gt;40,"Achtung, die maximal Anmeldungen sind überschritten","")</f>
        <v/>
      </c>
      <c r="D4" s="172"/>
      <c r="E4" s="172"/>
      <c r="F4" s="172"/>
      <c r="G4" s="105"/>
      <c r="H4" s="176" t="s">
        <v>78</v>
      </c>
      <c r="I4" s="176"/>
      <c r="J4" s="177"/>
      <c r="K4" s="173" t="s">
        <v>81</v>
      </c>
      <c r="L4" s="173"/>
      <c r="M4" s="173"/>
      <c r="N4" s="109"/>
      <c r="O4" s="106"/>
      <c r="P4" s="106"/>
      <c r="Q4" s="106"/>
      <c r="R4" s="179"/>
      <c r="S4" s="179"/>
      <c r="T4" s="77"/>
      <c r="U4" s="82"/>
      <c r="V4" s="83" t="str">
        <f t="shared" ref="V4:V60" si="0">IF(OR(I4&lt;&gt;"",J4&lt;&gt;""),IF(I4&lt;&gt;"",I4,J4),"xxx")</f>
        <v>xxx</v>
      </c>
      <c r="W4" s="83">
        <f>IF(B4&lt;&gt;"",1,0)</f>
        <v>0</v>
      </c>
    </row>
    <row r="5" spans="1:24" ht="13.5" thickBot="1" x14ac:dyDescent="0.25">
      <c r="B5" s="123"/>
      <c r="C5" s="110" t="s">
        <v>13</v>
      </c>
      <c r="D5" s="110" t="s">
        <v>19</v>
      </c>
      <c r="E5" s="110" t="s">
        <v>20</v>
      </c>
      <c r="F5" s="110" t="s">
        <v>21</v>
      </c>
      <c r="G5" s="111" t="s">
        <v>48</v>
      </c>
      <c r="H5" s="111" t="s">
        <v>49</v>
      </c>
      <c r="I5" s="110" t="s">
        <v>0</v>
      </c>
      <c r="J5" s="110" t="s">
        <v>1</v>
      </c>
      <c r="K5" s="110" t="s">
        <v>14</v>
      </c>
      <c r="L5" s="110" t="s">
        <v>15</v>
      </c>
      <c r="M5" s="110" t="s">
        <v>16</v>
      </c>
      <c r="N5" s="122" t="s">
        <v>77</v>
      </c>
      <c r="O5" s="110" t="s">
        <v>2</v>
      </c>
      <c r="P5" s="110" t="s">
        <v>8</v>
      </c>
      <c r="Q5" s="112" t="s">
        <v>23</v>
      </c>
      <c r="R5" s="180"/>
      <c r="S5" s="180"/>
      <c r="T5" s="112" t="s">
        <v>76</v>
      </c>
      <c r="U5" s="82"/>
      <c r="V5" s="38" t="s">
        <v>50</v>
      </c>
      <c r="W5" s="83">
        <f>SUM(W6:W60)</f>
        <v>0</v>
      </c>
    </row>
    <row r="6" spans="1:24" x14ac:dyDescent="0.2">
      <c r="A6" s="83" t="str">
        <f>IF(B6&lt;&gt;"",MAX(A5:A$5)+1,"")</f>
        <v/>
      </c>
      <c r="B6" s="115"/>
      <c r="C6" s="114"/>
      <c r="D6" s="114"/>
      <c r="E6" s="114"/>
      <c r="F6" s="114"/>
      <c r="G6" s="115"/>
      <c r="H6" s="116"/>
      <c r="I6" s="113"/>
      <c r="J6" s="113"/>
      <c r="K6" s="114"/>
      <c r="L6" s="113"/>
      <c r="M6" s="113"/>
      <c r="N6" s="115"/>
      <c r="O6" s="114"/>
      <c r="P6" s="117"/>
      <c r="Q6" s="113"/>
      <c r="R6" s="115"/>
      <c r="S6" s="113"/>
      <c r="T6" s="113"/>
      <c r="U6" s="82"/>
      <c r="V6" s="83" t="str">
        <f t="shared" si="0"/>
        <v>xxx</v>
      </c>
      <c r="W6" s="83">
        <f t="shared" ref="W6:W60" si="1">IF(B6&lt;&gt;"",1,0)</f>
        <v>0</v>
      </c>
      <c r="X6" s="113"/>
    </row>
    <row r="7" spans="1:24" x14ac:dyDescent="0.2">
      <c r="A7" s="83" t="str">
        <f>IF(B7&lt;&gt;"",MAX(A$5:A6)+1,"")</f>
        <v/>
      </c>
      <c r="B7" s="115"/>
      <c r="C7" s="114"/>
      <c r="D7" s="114"/>
      <c r="E7" s="114"/>
      <c r="F7" s="114"/>
      <c r="G7" s="115"/>
      <c r="H7" s="116"/>
      <c r="I7" s="113"/>
      <c r="J7" s="113"/>
      <c r="K7" s="114"/>
      <c r="L7" s="113"/>
      <c r="M7" s="113"/>
      <c r="N7" s="115"/>
      <c r="O7" s="114"/>
      <c r="P7" s="117"/>
      <c r="Q7" s="113"/>
      <c r="R7" s="115"/>
      <c r="S7" s="113"/>
      <c r="T7" s="113"/>
      <c r="U7" s="82"/>
      <c r="V7" s="83" t="str">
        <f t="shared" si="0"/>
        <v>xxx</v>
      </c>
      <c r="W7" s="83">
        <f t="shared" si="1"/>
        <v>0</v>
      </c>
      <c r="X7" s="113"/>
    </row>
    <row r="8" spans="1:24" x14ac:dyDescent="0.2">
      <c r="A8" s="83" t="str">
        <f>IF(B8&lt;&gt;"",MAX(A$5:A7)+1,"")</f>
        <v/>
      </c>
      <c r="B8" s="115"/>
      <c r="C8" s="113"/>
      <c r="D8" s="113"/>
      <c r="E8" s="113"/>
      <c r="F8" s="113"/>
      <c r="G8" s="115"/>
      <c r="H8" s="119"/>
      <c r="I8" s="113"/>
      <c r="J8" s="113"/>
      <c r="K8" s="114"/>
      <c r="L8" s="113"/>
      <c r="M8" s="113"/>
      <c r="N8" s="115"/>
      <c r="O8" s="114"/>
      <c r="P8" s="117"/>
      <c r="Q8" s="113"/>
      <c r="R8" s="115"/>
      <c r="S8" s="113"/>
      <c r="T8" s="113"/>
      <c r="U8" s="82"/>
      <c r="V8" s="83" t="str">
        <f t="shared" si="0"/>
        <v>xxx</v>
      </c>
      <c r="W8" s="83">
        <f t="shared" si="1"/>
        <v>0</v>
      </c>
      <c r="X8" s="113"/>
    </row>
    <row r="9" spans="1:24" x14ac:dyDescent="0.2">
      <c r="A9" s="83" t="str">
        <f>IF(B9&lt;&gt;"",MAX(A$5:A8)+1,"")</f>
        <v/>
      </c>
      <c r="B9" s="115"/>
      <c r="C9" s="114"/>
      <c r="D9" s="114"/>
      <c r="E9" s="114"/>
      <c r="F9" s="114"/>
      <c r="G9" s="115"/>
      <c r="H9" s="116"/>
      <c r="I9" s="113"/>
      <c r="J9" s="113"/>
      <c r="K9" s="114"/>
      <c r="L9" s="113"/>
      <c r="M9" s="113"/>
      <c r="N9" s="115"/>
      <c r="O9" s="114"/>
      <c r="P9" s="117"/>
      <c r="Q9" s="113"/>
      <c r="R9" s="115"/>
      <c r="S9" s="113"/>
      <c r="T9" s="113"/>
      <c r="U9" s="82"/>
      <c r="V9" s="83" t="str">
        <f t="shared" si="0"/>
        <v>xxx</v>
      </c>
      <c r="W9" s="83">
        <f t="shared" si="1"/>
        <v>0</v>
      </c>
      <c r="X9" s="113"/>
    </row>
    <row r="10" spans="1:24" x14ac:dyDescent="0.2">
      <c r="A10" s="83" t="str">
        <f>IF(B10&lt;&gt;"",MAX(A$5:A9)+1,"")</f>
        <v/>
      </c>
      <c r="B10" s="115"/>
      <c r="C10" s="113"/>
      <c r="D10" s="113"/>
      <c r="E10" s="113"/>
      <c r="F10" s="113"/>
      <c r="G10" s="143"/>
      <c r="H10" s="116"/>
      <c r="I10" s="113"/>
      <c r="J10" s="113"/>
      <c r="K10" s="113"/>
      <c r="L10" s="113"/>
      <c r="M10" s="113"/>
      <c r="N10" s="115"/>
      <c r="O10" s="113"/>
      <c r="P10" s="118"/>
      <c r="Q10" s="113"/>
      <c r="R10" s="115"/>
      <c r="S10" s="113"/>
      <c r="T10" s="113"/>
      <c r="U10" s="82"/>
      <c r="V10" s="83" t="str">
        <f>IF(OR(I10&lt;&gt;"",J10&lt;&gt;""),IF(I10&lt;&gt;"",I10,J10),"xxx")</f>
        <v>xxx</v>
      </c>
      <c r="W10" s="83">
        <f t="shared" si="1"/>
        <v>0</v>
      </c>
      <c r="X10" s="144"/>
    </row>
    <row r="11" spans="1:24" x14ac:dyDescent="0.2">
      <c r="A11" s="83" t="str">
        <f>IF(B11&lt;&gt;"",MAX(A$5:A10)+1,"")</f>
        <v/>
      </c>
      <c r="B11" s="115"/>
      <c r="C11" s="113"/>
      <c r="D11" s="113"/>
      <c r="E11" s="113"/>
      <c r="F11" s="113"/>
      <c r="G11" s="143"/>
      <c r="H11" s="116"/>
      <c r="I11" s="113"/>
      <c r="J11" s="113"/>
      <c r="K11" s="113"/>
      <c r="L11" s="113"/>
      <c r="M11" s="113"/>
      <c r="N11" s="115"/>
      <c r="O11" s="113"/>
      <c r="P11" s="118"/>
      <c r="Q11" s="113"/>
      <c r="R11" s="115"/>
      <c r="S11" s="113"/>
      <c r="T11" s="113"/>
      <c r="U11" s="82"/>
      <c r="V11" s="83" t="str">
        <f t="shared" si="0"/>
        <v>xxx</v>
      </c>
      <c r="W11" s="83">
        <f t="shared" si="1"/>
        <v>0</v>
      </c>
      <c r="X11" s="113"/>
    </row>
    <row r="12" spans="1:24" x14ac:dyDescent="0.2">
      <c r="A12" s="83" t="str">
        <f>IF(B12&lt;&gt;"",MAX(A$5:A11)+1,"")</f>
        <v/>
      </c>
      <c r="B12" s="115"/>
      <c r="C12" s="113"/>
      <c r="D12" s="113"/>
      <c r="E12" s="113"/>
      <c r="F12" s="113"/>
      <c r="G12" s="115"/>
      <c r="H12" s="116"/>
      <c r="I12" s="113"/>
      <c r="J12" s="113"/>
      <c r="K12" s="113"/>
      <c r="L12" s="113"/>
      <c r="M12" s="113"/>
      <c r="N12" s="115"/>
      <c r="O12" s="113"/>
      <c r="P12" s="113"/>
      <c r="Q12" s="113"/>
      <c r="R12" s="115"/>
      <c r="S12" s="113"/>
      <c r="T12" s="113"/>
      <c r="U12" s="82"/>
      <c r="V12" s="83" t="str">
        <f>IF(OR(I12&lt;&gt;"",J12&lt;&gt;""),IF(I12&lt;&gt;"",I12,J12),"xxx")</f>
        <v>xxx</v>
      </c>
      <c r="W12" s="83">
        <f t="shared" si="1"/>
        <v>0</v>
      </c>
      <c r="X12" s="113"/>
    </row>
    <row r="13" spans="1:24" x14ac:dyDescent="0.2">
      <c r="A13" s="83" t="str">
        <f>IF(B13&lt;&gt;"",MAX(A$5:A12)+1,"")</f>
        <v/>
      </c>
      <c r="B13" s="115"/>
      <c r="C13" s="113"/>
      <c r="D13" s="113"/>
      <c r="E13" s="113"/>
      <c r="F13" s="113"/>
      <c r="G13" s="115"/>
      <c r="H13" s="115"/>
      <c r="I13" s="113"/>
      <c r="J13" s="113"/>
      <c r="K13" s="113"/>
      <c r="L13" s="113"/>
      <c r="M13" s="113"/>
      <c r="N13" s="115"/>
      <c r="O13" s="113"/>
      <c r="P13" s="113"/>
      <c r="Q13" s="113"/>
      <c r="R13" s="115"/>
      <c r="S13" s="113"/>
      <c r="T13" s="113"/>
      <c r="U13" s="82"/>
      <c r="V13" s="83" t="str">
        <f t="shared" si="0"/>
        <v>xxx</v>
      </c>
      <c r="W13" s="83">
        <f t="shared" si="1"/>
        <v>0</v>
      </c>
      <c r="X13" s="113"/>
    </row>
    <row r="14" spans="1:24" x14ac:dyDescent="0.2">
      <c r="A14" s="83" t="str">
        <f>IF(B14&lt;&gt;"",MAX(A$5:A13)+1,"")</f>
        <v/>
      </c>
      <c r="B14" s="115"/>
      <c r="C14" s="114"/>
      <c r="D14" s="114"/>
      <c r="E14" s="114"/>
      <c r="F14" s="114"/>
      <c r="G14" s="116"/>
      <c r="H14" s="116"/>
      <c r="I14" s="113"/>
      <c r="J14" s="113"/>
      <c r="K14" s="113"/>
      <c r="L14" s="113"/>
      <c r="M14" s="113"/>
      <c r="N14" s="115"/>
      <c r="O14" s="120"/>
      <c r="P14" s="118"/>
      <c r="Q14" s="113"/>
      <c r="R14" s="115"/>
      <c r="S14" s="113"/>
      <c r="T14" s="113"/>
      <c r="U14" s="82"/>
      <c r="V14" s="83" t="str">
        <f t="shared" si="0"/>
        <v>xxx</v>
      </c>
      <c r="W14" s="83">
        <f t="shared" si="1"/>
        <v>0</v>
      </c>
      <c r="X14" s="113"/>
    </row>
    <row r="15" spans="1:24" x14ac:dyDescent="0.2">
      <c r="A15" s="83" t="str">
        <f>IF(B15&lt;&gt;"",MAX(A$5:A14)+1,"")</f>
        <v/>
      </c>
      <c r="B15" s="115"/>
      <c r="C15" s="113"/>
      <c r="D15" s="113"/>
      <c r="E15" s="113"/>
      <c r="F15" s="113"/>
      <c r="G15" s="115"/>
      <c r="H15" s="116"/>
      <c r="I15" s="113"/>
      <c r="J15" s="113"/>
      <c r="K15" s="113"/>
      <c r="L15" s="113"/>
      <c r="M15" s="113"/>
      <c r="N15" s="115"/>
      <c r="O15" s="113"/>
      <c r="P15" s="113"/>
      <c r="Q15" s="113"/>
      <c r="R15" s="115"/>
      <c r="S15" s="113"/>
      <c r="T15" s="113"/>
      <c r="U15" s="82"/>
      <c r="V15" s="83" t="str">
        <f t="shared" si="0"/>
        <v>xxx</v>
      </c>
      <c r="W15" s="83">
        <f t="shared" si="1"/>
        <v>0</v>
      </c>
      <c r="X15" s="113"/>
    </row>
    <row r="16" spans="1:24" x14ac:dyDescent="0.2">
      <c r="A16" s="83" t="str">
        <f>IF(B16&lt;&gt;"",MAX(A$5:A15)+1,"")</f>
        <v/>
      </c>
      <c r="B16" s="115"/>
      <c r="C16" s="113"/>
      <c r="D16" s="113"/>
      <c r="E16" s="113"/>
      <c r="F16" s="113"/>
      <c r="G16" s="143"/>
      <c r="H16" s="116"/>
      <c r="I16" s="113"/>
      <c r="J16" s="113"/>
      <c r="K16" s="113"/>
      <c r="L16" s="113"/>
      <c r="M16" s="113"/>
      <c r="N16" s="115"/>
      <c r="O16" s="113"/>
      <c r="P16" s="117"/>
      <c r="Q16" s="113"/>
      <c r="R16" s="115"/>
      <c r="S16" s="113"/>
      <c r="T16" s="113"/>
      <c r="U16" s="82"/>
      <c r="V16" s="83" t="str">
        <f t="shared" si="0"/>
        <v>xxx</v>
      </c>
      <c r="W16" s="83">
        <f t="shared" si="1"/>
        <v>0</v>
      </c>
      <c r="X16" s="113"/>
    </row>
    <row r="17" spans="1:24" x14ac:dyDescent="0.2">
      <c r="A17" s="83" t="str">
        <f>IF(B17&lt;&gt;"",MAX(A$5:A16)+1,"")</f>
        <v/>
      </c>
      <c r="B17" s="115"/>
      <c r="C17" s="113"/>
      <c r="D17" s="113"/>
      <c r="E17" s="113"/>
      <c r="F17" s="113"/>
      <c r="G17" s="115"/>
      <c r="H17" s="116"/>
      <c r="I17" s="113"/>
      <c r="J17" s="113"/>
      <c r="K17" s="113"/>
      <c r="L17" s="113"/>
      <c r="M17" s="113"/>
      <c r="N17" s="115"/>
      <c r="O17" s="113"/>
      <c r="P17" s="117"/>
      <c r="Q17" s="113"/>
      <c r="R17" s="115"/>
      <c r="S17" s="113"/>
      <c r="T17" s="113"/>
      <c r="U17" s="82"/>
      <c r="V17" s="83" t="str">
        <f t="shared" si="0"/>
        <v>xxx</v>
      </c>
      <c r="W17" s="83">
        <f t="shared" si="1"/>
        <v>0</v>
      </c>
      <c r="X17" s="113"/>
    </row>
    <row r="18" spans="1:24" x14ac:dyDescent="0.2">
      <c r="A18" s="83" t="str">
        <f>IF(B18&lt;&gt;"",MAX(A$5:A17)+1,"")</f>
        <v/>
      </c>
      <c r="B18" s="115"/>
      <c r="C18" s="114"/>
      <c r="D18" s="114"/>
      <c r="E18" s="114"/>
      <c r="F18" s="114"/>
      <c r="G18" s="115"/>
      <c r="H18" s="116"/>
      <c r="I18" s="113"/>
      <c r="J18" s="113"/>
      <c r="K18" s="114"/>
      <c r="L18" s="113"/>
      <c r="M18" s="113"/>
      <c r="N18" s="115"/>
      <c r="O18" s="114"/>
      <c r="P18" s="117"/>
      <c r="Q18" s="113"/>
      <c r="R18" s="121"/>
      <c r="S18" s="120"/>
      <c r="T18" s="113"/>
      <c r="U18" s="82"/>
      <c r="V18" s="83" t="str">
        <f t="shared" si="0"/>
        <v>xxx</v>
      </c>
      <c r="W18" s="83">
        <f t="shared" si="1"/>
        <v>0</v>
      </c>
      <c r="X18" s="113"/>
    </row>
    <row r="19" spans="1:24" x14ac:dyDescent="0.2">
      <c r="A19" s="83" t="str">
        <f>IF(B19&lt;&gt;"",MAX(A$5:A18)+1,"")</f>
        <v/>
      </c>
      <c r="B19" s="115"/>
      <c r="C19" s="114"/>
      <c r="D19" s="114"/>
      <c r="E19" s="114"/>
      <c r="F19" s="114"/>
      <c r="G19" s="116"/>
      <c r="H19" s="119"/>
      <c r="I19" s="113"/>
      <c r="J19" s="113"/>
      <c r="K19" s="114"/>
      <c r="L19" s="113"/>
      <c r="M19" s="113"/>
      <c r="N19" s="115"/>
      <c r="O19" s="114"/>
      <c r="P19" s="113"/>
      <c r="Q19" s="113"/>
      <c r="R19" s="115"/>
      <c r="S19" s="113"/>
      <c r="T19" s="113"/>
      <c r="U19" s="82"/>
      <c r="V19" s="83" t="str">
        <f t="shared" si="0"/>
        <v>xxx</v>
      </c>
      <c r="W19" s="83">
        <f t="shared" si="1"/>
        <v>0</v>
      </c>
      <c r="X19" s="113"/>
    </row>
    <row r="20" spans="1:24" x14ac:dyDescent="0.2">
      <c r="A20" s="83" t="str">
        <f>IF(B20&lt;&gt;"",MAX(A$5:A19)+1,"")</f>
        <v/>
      </c>
      <c r="B20" s="115"/>
      <c r="C20" s="113"/>
      <c r="D20" s="113"/>
      <c r="E20" s="113"/>
      <c r="F20" s="113"/>
      <c r="G20" s="115"/>
      <c r="H20" s="115"/>
      <c r="I20" s="113"/>
      <c r="J20" s="113"/>
      <c r="K20" s="113"/>
      <c r="L20" s="113"/>
      <c r="M20" s="113"/>
      <c r="N20" s="115"/>
      <c r="O20" s="120"/>
      <c r="P20" s="113"/>
      <c r="Q20" s="113"/>
      <c r="R20" s="115"/>
      <c r="S20" s="113"/>
      <c r="T20" s="113"/>
      <c r="U20" s="82"/>
      <c r="V20" s="83" t="str">
        <f t="shared" si="0"/>
        <v>xxx</v>
      </c>
      <c r="W20" s="83">
        <f t="shared" si="1"/>
        <v>0</v>
      </c>
      <c r="X20" s="113"/>
    </row>
    <row r="21" spans="1:24" x14ac:dyDescent="0.2">
      <c r="A21" s="83" t="str">
        <f>IF(B21&lt;&gt;"",MAX(A$5:A20)+1,"")</f>
        <v/>
      </c>
      <c r="B21" s="115"/>
      <c r="C21" s="113"/>
      <c r="D21" s="113"/>
      <c r="E21" s="113"/>
      <c r="F21" s="113"/>
      <c r="G21" s="115"/>
      <c r="H21" s="115"/>
      <c r="I21" s="113"/>
      <c r="J21" s="113"/>
      <c r="K21" s="113"/>
      <c r="L21" s="113"/>
      <c r="M21" s="113"/>
      <c r="N21" s="115"/>
      <c r="O21" s="113"/>
      <c r="P21" s="113"/>
      <c r="Q21" s="113"/>
      <c r="R21" s="115"/>
      <c r="S21" s="113"/>
      <c r="T21" s="113"/>
      <c r="U21" s="82"/>
      <c r="V21" s="83" t="str">
        <f t="shared" si="0"/>
        <v>xxx</v>
      </c>
      <c r="W21" s="83">
        <f t="shared" si="1"/>
        <v>0</v>
      </c>
      <c r="X21" s="113"/>
    </row>
    <row r="22" spans="1:24" x14ac:dyDescent="0.2">
      <c r="A22" s="83" t="str">
        <f>IF(B22&lt;&gt;"",MAX(A$5:A21)+1,"")</f>
        <v/>
      </c>
      <c r="B22" s="115"/>
      <c r="C22" s="113"/>
      <c r="D22" s="113"/>
      <c r="E22" s="113"/>
      <c r="F22" s="113"/>
      <c r="G22" s="115"/>
      <c r="H22" s="116"/>
      <c r="I22" s="113"/>
      <c r="J22" s="113"/>
      <c r="K22" s="114"/>
      <c r="L22" s="113"/>
      <c r="M22" s="113"/>
      <c r="N22" s="115"/>
      <c r="O22" s="114"/>
      <c r="P22" s="113"/>
      <c r="Q22" s="113"/>
      <c r="R22" s="115"/>
      <c r="S22" s="113"/>
      <c r="T22" s="113"/>
      <c r="U22" s="82"/>
      <c r="V22" s="83" t="str">
        <f t="shared" si="0"/>
        <v>xxx</v>
      </c>
      <c r="W22" s="83">
        <f t="shared" si="1"/>
        <v>0</v>
      </c>
      <c r="X22" s="113"/>
    </row>
    <row r="23" spans="1:24" x14ac:dyDescent="0.2">
      <c r="A23" s="83" t="str">
        <f>IF(B23&lt;&gt;"",MAX(A$5:A22)+1,"")</f>
        <v/>
      </c>
      <c r="B23" s="115"/>
      <c r="C23" s="114"/>
      <c r="D23" s="114"/>
      <c r="E23" s="114"/>
      <c r="F23" s="114"/>
      <c r="G23" s="115"/>
      <c r="H23" s="116"/>
      <c r="I23" s="113"/>
      <c r="J23" s="113"/>
      <c r="K23" s="114"/>
      <c r="L23" s="113"/>
      <c r="M23" s="113"/>
      <c r="N23" s="115"/>
      <c r="O23" s="114"/>
      <c r="P23" s="118"/>
      <c r="Q23" s="113"/>
      <c r="R23" s="115"/>
      <c r="S23" s="113"/>
      <c r="T23" s="113"/>
      <c r="U23" s="82"/>
      <c r="V23" s="83" t="str">
        <f t="shared" si="0"/>
        <v>xxx</v>
      </c>
      <c r="W23" s="83">
        <f t="shared" si="1"/>
        <v>0</v>
      </c>
    </row>
    <row r="24" spans="1:24" x14ac:dyDescent="0.2">
      <c r="A24" s="83" t="str">
        <f>IF(B24&lt;&gt;"",MAX(A$5:A23)+1,"")</f>
        <v/>
      </c>
      <c r="B24" s="115"/>
      <c r="C24" s="113"/>
      <c r="D24" s="113"/>
      <c r="E24" s="113"/>
      <c r="F24" s="113"/>
      <c r="G24" s="115"/>
      <c r="H24" s="115"/>
      <c r="I24" s="113"/>
      <c r="J24" s="113"/>
      <c r="K24" s="113"/>
      <c r="L24" s="113"/>
      <c r="M24" s="113"/>
      <c r="N24" s="115"/>
      <c r="O24" s="114"/>
      <c r="P24" s="118"/>
      <c r="Q24" s="113"/>
      <c r="R24" s="115"/>
      <c r="S24" s="113"/>
      <c r="T24" s="113"/>
      <c r="U24" s="82"/>
      <c r="V24" s="83" t="str">
        <f t="shared" si="0"/>
        <v>xxx</v>
      </c>
      <c r="W24" s="83">
        <f t="shared" si="1"/>
        <v>0</v>
      </c>
    </row>
    <row r="25" spans="1:24" x14ac:dyDescent="0.2">
      <c r="A25" s="83" t="str">
        <f>IF(B25&lt;&gt;"",MAX(A$5:A24)+1,"")</f>
        <v/>
      </c>
      <c r="B25" s="121"/>
      <c r="C25" s="113"/>
      <c r="D25" s="113"/>
      <c r="E25" s="113"/>
      <c r="F25" s="113"/>
      <c r="G25" s="115"/>
      <c r="H25" s="115"/>
      <c r="I25" s="113"/>
      <c r="J25" s="113"/>
      <c r="K25" s="120"/>
      <c r="L25" s="120"/>
      <c r="M25" s="120"/>
      <c r="N25" s="121"/>
      <c r="O25" s="113"/>
      <c r="P25" s="120"/>
      <c r="Q25" s="120"/>
      <c r="R25" s="115"/>
      <c r="S25" s="113"/>
      <c r="T25" s="113"/>
      <c r="U25" s="82"/>
      <c r="V25" s="83" t="str">
        <f t="shared" si="0"/>
        <v>xxx</v>
      </c>
      <c r="W25" s="83">
        <f t="shared" si="1"/>
        <v>0</v>
      </c>
    </row>
    <row r="26" spans="1:24" x14ac:dyDescent="0.2">
      <c r="A26" s="83" t="str">
        <f>IF(B26&lt;&gt;"",MAX(A$5:A25)+1,"")</f>
        <v/>
      </c>
      <c r="B26" s="115"/>
      <c r="C26" s="145"/>
      <c r="D26" s="145"/>
      <c r="E26" s="145"/>
      <c r="F26" s="145"/>
      <c r="G26" s="146"/>
      <c r="H26" s="146"/>
      <c r="I26" s="145"/>
      <c r="J26" s="145"/>
      <c r="K26" s="145"/>
      <c r="L26" s="145"/>
      <c r="M26" s="145"/>
      <c r="N26" s="146"/>
      <c r="O26" s="145"/>
      <c r="P26" s="113"/>
      <c r="Q26" s="113"/>
      <c r="R26" s="115"/>
      <c r="S26" s="113"/>
      <c r="T26" s="120"/>
      <c r="U26" s="82"/>
      <c r="V26" s="83" t="str">
        <f t="shared" si="0"/>
        <v>xxx</v>
      </c>
      <c r="W26" s="83">
        <f t="shared" si="1"/>
        <v>0</v>
      </c>
    </row>
    <row r="27" spans="1:24" x14ac:dyDescent="0.2">
      <c r="A27" s="83" t="str">
        <f>IF(B27&lt;&gt;"",MAX(A$5:A26)+1,"")</f>
        <v/>
      </c>
      <c r="B27" s="115"/>
      <c r="C27" s="145"/>
      <c r="D27" s="145"/>
      <c r="E27" s="145"/>
      <c r="F27" s="145"/>
      <c r="G27" s="146"/>
      <c r="H27" s="146"/>
      <c r="I27" s="145"/>
      <c r="J27" s="145"/>
      <c r="K27" s="145"/>
      <c r="L27" s="145"/>
      <c r="M27" s="145"/>
      <c r="N27" s="146"/>
      <c r="O27" s="145"/>
      <c r="P27" s="113"/>
      <c r="Q27" s="113"/>
      <c r="R27" s="115"/>
      <c r="S27" s="113"/>
      <c r="T27" s="113"/>
      <c r="U27" s="82"/>
      <c r="V27" s="83" t="str">
        <f t="shared" si="0"/>
        <v>xxx</v>
      </c>
      <c r="W27" s="83">
        <f t="shared" si="1"/>
        <v>0</v>
      </c>
    </row>
    <row r="28" spans="1:24" x14ac:dyDescent="0.2">
      <c r="A28" s="83" t="str">
        <f>IF(B28&lt;&gt;"",MAX(A$5:A27)+1,"")</f>
        <v/>
      </c>
      <c r="B28" s="115"/>
      <c r="C28" s="113"/>
      <c r="D28" s="113"/>
      <c r="E28" s="113"/>
      <c r="F28" s="113"/>
      <c r="G28" s="115"/>
      <c r="H28" s="115"/>
      <c r="I28" s="113"/>
      <c r="J28" s="113"/>
      <c r="K28" s="113"/>
      <c r="L28" s="113"/>
      <c r="M28" s="113"/>
      <c r="N28" s="115"/>
      <c r="O28" s="113"/>
      <c r="P28" s="113"/>
      <c r="Q28" s="113"/>
      <c r="R28" s="115"/>
      <c r="S28" s="113"/>
      <c r="T28" s="113"/>
      <c r="U28" s="82"/>
      <c r="V28" s="83" t="str">
        <f t="shared" si="0"/>
        <v>xxx</v>
      </c>
      <c r="W28" s="83">
        <f t="shared" si="1"/>
        <v>0</v>
      </c>
    </row>
    <row r="29" spans="1:24" x14ac:dyDescent="0.2">
      <c r="A29" s="83" t="str">
        <f>IF(B29&lt;&gt;"",MAX(A$5:A28)+1,"")</f>
        <v/>
      </c>
      <c r="B29" s="115"/>
      <c r="C29" s="113"/>
      <c r="D29" s="113"/>
      <c r="E29" s="113"/>
      <c r="F29" s="113"/>
      <c r="G29" s="115"/>
      <c r="H29" s="115"/>
      <c r="I29" s="113"/>
      <c r="J29" s="113"/>
      <c r="K29" s="113"/>
      <c r="L29" s="113"/>
      <c r="M29" s="113"/>
      <c r="N29" s="115"/>
      <c r="O29" s="113"/>
      <c r="P29" s="113"/>
      <c r="Q29" s="113"/>
      <c r="R29" s="115"/>
      <c r="S29" s="113"/>
      <c r="T29" s="113"/>
      <c r="U29" s="82"/>
      <c r="V29" s="83" t="str">
        <f t="shared" si="0"/>
        <v>xxx</v>
      </c>
      <c r="W29" s="83">
        <f t="shared" si="1"/>
        <v>0</v>
      </c>
    </row>
    <row r="30" spans="1:24" x14ac:dyDescent="0.2">
      <c r="A30" s="83" t="str">
        <f>IF(B30&lt;&gt;"",MAX(A$5:A29)+1,"")</f>
        <v/>
      </c>
      <c r="B30" s="115"/>
      <c r="C30" s="113"/>
      <c r="D30" s="113"/>
      <c r="E30" s="113"/>
      <c r="F30" s="113"/>
      <c r="G30" s="115"/>
      <c r="H30" s="115"/>
      <c r="I30" s="113"/>
      <c r="J30" s="113"/>
      <c r="K30" s="113"/>
      <c r="L30" s="113"/>
      <c r="M30" s="113"/>
      <c r="N30" s="115"/>
      <c r="O30" s="113"/>
      <c r="P30" s="113"/>
      <c r="Q30" s="113"/>
      <c r="R30" s="115"/>
      <c r="S30" s="113"/>
      <c r="T30" s="113"/>
      <c r="U30" s="82"/>
      <c r="V30" s="83" t="str">
        <f t="shared" si="0"/>
        <v>xxx</v>
      </c>
      <c r="W30" s="83">
        <f t="shared" si="1"/>
        <v>0</v>
      </c>
    </row>
    <row r="31" spans="1:24" x14ac:dyDescent="0.2">
      <c r="A31" s="83" t="str">
        <f>IF(B31&lt;&gt;"",MAX(A$5:A30)+1,"")</f>
        <v/>
      </c>
      <c r="B31" s="115"/>
      <c r="C31" s="113"/>
      <c r="D31" s="113"/>
      <c r="E31" s="113"/>
      <c r="F31" s="113"/>
      <c r="G31" s="115"/>
      <c r="H31" s="115"/>
      <c r="I31" s="113"/>
      <c r="J31" s="113"/>
      <c r="K31" s="113"/>
      <c r="L31" s="113"/>
      <c r="M31" s="113"/>
      <c r="N31" s="115"/>
      <c r="O31" s="113"/>
      <c r="P31" s="113"/>
      <c r="Q31" s="113"/>
      <c r="R31" s="115"/>
      <c r="S31" s="113"/>
      <c r="T31" s="113"/>
      <c r="U31" s="82"/>
      <c r="V31" s="83" t="str">
        <f t="shared" si="0"/>
        <v>xxx</v>
      </c>
      <c r="W31" s="83">
        <f t="shared" si="1"/>
        <v>0</v>
      </c>
    </row>
    <row r="32" spans="1:24" x14ac:dyDescent="0.2">
      <c r="A32" s="83" t="str">
        <f>IF(B32&lt;&gt;"",MAX(A$5:A31)+1,"")</f>
        <v/>
      </c>
      <c r="B32" s="115"/>
      <c r="C32" s="113"/>
      <c r="D32" s="113"/>
      <c r="E32" s="113"/>
      <c r="F32" s="113"/>
      <c r="G32" s="115"/>
      <c r="H32" s="115"/>
      <c r="I32" s="113"/>
      <c r="J32" s="113"/>
      <c r="K32" s="113"/>
      <c r="L32" s="113"/>
      <c r="M32" s="113"/>
      <c r="N32" s="115"/>
      <c r="O32" s="113"/>
      <c r="P32" s="113"/>
      <c r="Q32" s="113"/>
      <c r="R32" s="115"/>
      <c r="S32" s="113"/>
      <c r="T32" s="113"/>
      <c r="U32" s="82"/>
      <c r="V32" s="83" t="str">
        <f t="shared" si="0"/>
        <v>xxx</v>
      </c>
      <c r="W32" s="83">
        <f t="shared" si="1"/>
        <v>0</v>
      </c>
    </row>
    <row r="33" spans="1:23" x14ac:dyDescent="0.2">
      <c r="A33" s="83" t="str">
        <f>IF(B33&lt;&gt;"",MAX(A$5:A32)+1,"")</f>
        <v/>
      </c>
      <c r="B33" s="115"/>
      <c r="C33" s="113"/>
      <c r="D33" s="113"/>
      <c r="E33" s="113"/>
      <c r="F33" s="113"/>
      <c r="G33" s="115"/>
      <c r="H33" s="115"/>
      <c r="I33" s="113"/>
      <c r="J33" s="113"/>
      <c r="K33" s="113"/>
      <c r="L33" s="113"/>
      <c r="M33" s="113"/>
      <c r="N33" s="115"/>
      <c r="O33" s="113"/>
      <c r="P33" s="113"/>
      <c r="Q33" s="113"/>
      <c r="R33" s="115"/>
      <c r="S33" s="113"/>
      <c r="T33" s="113"/>
      <c r="U33" s="82"/>
      <c r="V33" s="83" t="str">
        <f t="shared" si="0"/>
        <v>xxx</v>
      </c>
      <c r="W33" s="83">
        <f t="shared" si="1"/>
        <v>0</v>
      </c>
    </row>
    <row r="34" spans="1:23" x14ac:dyDescent="0.2">
      <c r="A34" s="83" t="str">
        <f>IF(B34&lt;&gt;"",MAX(A$5:A33)+1,"")</f>
        <v/>
      </c>
      <c r="B34" s="115"/>
      <c r="C34" s="113"/>
      <c r="D34" s="113"/>
      <c r="E34" s="113"/>
      <c r="F34" s="113"/>
      <c r="G34" s="115"/>
      <c r="H34" s="115"/>
      <c r="I34" s="113"/>
      <c r="J34" s="113"/>
      <c r="K34" s="113"/>
      <c r="L34" s="113"/>
      <c r="M34" s="113"/>
      <c r="N34" s="115"/>
      <c r="O34" s="113"/>
      <c r="P34" s="113"/>
      <c r="Q34" s="113"/>
      <c r="R34" s="115"/>
      <c r="S34" s="113"/>
      <c r="T34" s="113"/>
      <c r="U34" s="82"/>
      <c r="V34" s="83" t="str">
        <f t="shared" si="0"/>
        <v>xxx</v>
      </c>
      <c r="W34" s="83">
        <f t="shared" si="1"/>
        <v>0</v>
      </c>
    </row>
    <row r="35" spans="1:23" x14ac:dyDescent="0.2">
      <c r="A35" s="83" t="str">
        <f>IF(B35&lt;&gt;"",MAX(A$5:A34)+1,"")</f>
        <v/>
      </c>
      <c r="B35" s="115"/>
      <c r="C35" s="113"/>
      <c r="D35" s="113"/>
      <c r="E35" s="113"/>
      <c r="F35" s="113"/>
      <c r="G35" s="115"/>
      <c r="H35" s="115"/>
      <c r="I35" s="113"/>
      <c r="J35" s="113"/>
      <c r="K35" s="113"/>
      <c r="L35" s="113"/>
      <c r="M35" s="113"/>
      <c r="N35" s="115"/>
      <c r="O35" s="113"/>
      <c r="P35" s="113"/>
      <c r="Q35" s="113"/>
      <c r="R35" s="115"/>
      <c r="S35" s="113"/>
      <c r="T35" s="113"/>
      <c r="U35" s="82"/>
      <c r="V35" s="83" t="str">
        <f t="shared" si="0"/>
        <v>xxx</v>
      </c>
      <c r="W35" s="83">
        <f t="shared" si="1"/>
        <v>0</v>
      </c>
    </row>
    <row r="36" spans="1:23" x14ac:dyDescent="0.2">
      <c r="A36" s="83" t="str">
        <f>IF(B36&lt;&gt;"",MAX(A$5:A35)+1,"")</f>
        <v/>
      </c>
      <c r="B36" s="115"/>
      <c r="C36" s="113"/>
      <c r="D36" s="113"/>
      <c r="E36" s="113"/>
      <c r="F36" s="113"/>
      <c r="G36" s="115"/>
      <c r="H36" s="115"/>
      <c r="I36" s="113"/>
      <c r="J36" s="113"/>
      <c r="K36" s="113"/>
      <c r="L36" s="113"/>
      <c r="M36" s="113"/>
      <c r="N36" s="115"/>
      <c r="O36" s="113"/>
      <c r="P36" s="113"/>
      <c r="Q36" s="113"/>
      <c r="R36" s="115"/>
      <c r="S36" s="113"/>
      <c r="T36" s="113"/>
      <c r="U36" s="82"/>
      <c r="V36" s="83" t="str">
        <f t="shared" si="0"/>
        <v>xxx</v>
      </c>
      <c r="W36" s="83">
        <f t="shared" si="1"/>
        <v>0</v>
      </c>
    </row>
    <row r="37" spans="1:23" x14ac:dyDescent="0.2">
      <c r="A37" s="83" t="str">
        <f>IF(B37&lt;&gt;"",MAX(A$5:A36)+1,"")</f>
        <v/>
      </c>
      <c r="B37" s="115"/>
      <c r="C37" s="113"/>
      <c r="D37" s="113"/>
      <c r="E37" s="113"/>
      <c r="F37" s="113"/>
      <c r="G37" s="115"/>
      <c r="H37" s="115"/>
      <c r="I37" s="113"/>
      <c r="J37" s="113"/>
      <c r="K37" s="113"/>
      <c r="L37" s="113"/>
      <c r="M37" s="113"/>
      <c r="N37" s="115"/>
      <c r="O37" s="113"/>
      <c r="P37" s="113"/>
      <c r="Q37" s="113"/>
      <c r="R37" s="115"/>
      <c r="S37" s="113"/>
      <c r="T37" s="113"/>
      <c r="U37" s="82"/>
      <c r="V37" s="83" t="str">
        <f t="shared" si="0"/>
        <v>xxx</v>
      </c>
      <c r="W37" s="83">
        <f t="shared" si="1"/>
        <v>0</v>
      </c>
    </row>
    <row r="38" spans="1:23" x14ac:dyDescent="0.2">
      <c r="A38" s="83" t="str">
        <f>IF(B38&lt;&gt;"",MAX(A$5:A37)+1,"")</f>
        <v/>
      </c>
      <c r="B38" s="115"/>
      <c r="C38" s="113"/>
      <c r="D38" s="113"/>
      <c r="E38" s="113"/>
      <c r="F38" s="113"/>
      <c r="G38" s="115"/>
      <c r="H38" s="115"/>
      <c r="I38" s="113"/>
      <c r="J38" s="113"/>
      <c r="K38" s="113"/>
      <c r="L38" s="113"/>
      <c r="M38" s="113"/>
      <c r="N38" s="115"/>
      <c r="O38" s="113"/>
      <c r="P38" s="113"/>
      <c r="Q38" s="113"/>
      <c r="R38" s="115"/>
      <c r="S38" s="113"/>
      <c r="T38" s="113"/>
      <c r="U38" s="82"/>
      <c r="V38" s="83" t="str">
        <f t="shared" si="0"/>
        <v>xxx</v>
      </c>
      <c r="W38" s="83">
        <f t="shared" si="1"/>
        <v>0</v>
      </c>
    </row>
    <row r="39" spans="1:23" x14ac:dyDescent="0.2">
      <c r="A39" s="83" t="str">
        <f>IF(B39&lt;&gt;"",MAX(A$5:A38)+1,"")</f>
        <v/>
      </c>
      <c r="B39" s="115"/>
      <c r="C39" s="113"/>
      <c r="D39" s="113"/>
      <c r="E39" s="113"/>
      <c r="F39" s="113"/>
      <c r="G39" s="115"/>
      <c r="H39" s="115"/>
      <c r="I39" s="113"/>
      <c r="J39" s="113"/>
      <c r="K39" s="113"/>
      <c r="L39" s="113"/>
      <c r="M39" s="113"/>
      <c r="N39" s="115"/>
      <c r="O39" s="113"/>
      <c r="P39" s="113"/>
      <c r="Q39" s="113"/>
      <c r="R39" s="115"/>
      <c r="S39" s="113"/>
      <c r="T39" s="113"/>
      <c r="U39" s="82"/>
      <c r="V39" s="83" t="str">
        <f t="shared" si="0"/>
        <v>xxx</v>
      </c>
      <c r="W39" s="83">
        <f t="shared" si="1"/>
        <v>0</v>
      </c>
    </row>
    <row r="40" spans="1:23" x14ac:dyDescent="0.2">
      <c r="A40" s="83" t="str">
        <f>IF(B40&lt;&gt;"",MAX(A$5:A39)+1,"")</f>
        <v/>
      </c>
      <c r="B40" s="115"/>
      <c r="C40" s="113"/>
      <c r="D40" s="113"/>
      <c r="E40" s="113"/>
      <c r="F40" s="113"/>
      <c r="G40" s="115"/>
      <c r="H40" s="115"/>
      <c r="I40" s="113"/>
      <c r="J40" s="113"/>
      <c r="K40" s="113"/>
      <c r="L40" s="113"/>
      <c r="M40" s="113"/>
      <c r="N40" s="115"/>
      <c r="O40" s="113"/>
      <c r="P40" s="113"/>
      <c r="Q40" s="113"/>
      <c r="R40" s="115"/>
      <c r="S40" s="113"/>
      <c r="T40" s="113"/>
      <c r="U40" s="82"/>
      <c r="V40" s="83" t="str">
        <f t="shared" si="0"/>
        <v>xxx</v>
      </c>
      <c r="W40" s="83">
        <f t="shared" si="1"/>
        <v>0</v>
      </c>
    </row>
    <row r="41" spans="1:23" x14ac:dyDescent="0.2">
      <c r="A41" s="83" t="str">
        <f>IF(B41&lt;&gt;"",MAX(A$5:A40)+1,"")</f>
        <v/>
      </c>
      <c r="B41" s="115"/>
      <c r="C41" s="113"/>
      <c r="D41" s="113"/>
      <c r="E41" s="113"/>
      <c r="F41" s="113"/>
      <c r="G41" s="115"/>
      <c r="H41" s="115"/>
      <c r="I41" s="113"/>
      <c r="J41" s="113"/>
      <c r="K41" s="113"/>
      <c r="L41" s="113"/>
      <c r="M41" s="113"/>
      <c r="N41" s="115"/>
      <c r="O41" s="113"/>
      <c r="P41" s="113"/>
      <c r="Q41" s="113"/>
      <c r="R41" s="115"/>
      <c r="S41" s="113"/>
      <c r="T41" s="113"/>
      <c r="U41" s="82"/>
      <c r="V41" s="83" t="str">
        <f t="shared" si="0"/>
        <v>xxx</v>
      </c>
      <c r="W41" s="83">
        <f t="shared" si="1"/>
        <v>0</v>
      </c>
    </row>
    <row r="42" spans="1:23" x14ac:dyDescent="0.2">
      <c r="A42" s="83" t="str">
        <f>IF(B42&lt;&gt;"",MAX(A$5:A41)+1,"")</f>
        <v/>
      </c>
      <c r="B42" s="115"/>
      <c r="C42" s="113"/>
      <c r="D42" s="113"/>
      <c r="E42" s="113"/>
      <c r="F42" s="113"/>
      <c r="G42" s="115"/>
      <c r="H42" s="115"/>
      <c r="I42" s="113"/>
      <c r="J42" s="113"/>
      <c r="K42" s="113"/>
      <c r="L42" s="113"/>
      <c r="M42" s="113"/>
      <c r="N42" s="115"/>
      <c r="O42" s="113"/>
      <c r="P42" s="113"/>
      <c r="Q42" s="113"/>
      <c r="R42" s="115"/>
      <c r="S42" s="113"/>
      <c r="T42" s="113"/>
      <c r="U42" s="82"/>
      <c r="V42" s="83" t="str">
        <f t="shared" si="0"/>
        <v>xxx</v>
      </c>
      <c r="W42" s="83">
        <f t="shared" si="1"/>
        <v>0</v>
      </c>
    </row>
    <row r="43" spans="1:23" x14ac:dyDescent="0.2">
      <c r="A43" s="83" t="str">
        <f>IF(B43&lt;&gt;"",MAX(A$5:A42)+1,"")</f>
        <v/>
      </c>
      <c r="B43" s="115"/>
      <c r="C43" s="113"/>
      <c r="D43" s="113"/>
      <c r="E43" s="113"/>
      <c r="F43" s="113"/>
      <c r="G43" s="115"/>
      <c r="H43" s="115"/>
      <c r="I43" s="113"/>
      <c r="J43" s="113"/>
      <c r="K43" s="113"/>
      <c r="L43" s="113"/>
      <c r="M43" s="113"/>
      <c r="N43" s="115"/>
      <c r="O43" s="113"/>
      <c r="P43" s="113"/>
      <c r="Q43" s="113"/>
      <c r="R43" s="115"/>
      <c r="S43" s="113"/>
      <c r="T43" s="113"/>
      <c r="U43" s="82"/>
      <c r="V43" s="83" t="str">
        <f t="shared" si="0"/>
        <v>xxx</v>
      </c>
      <c r="W43" s="83">
        <f t="shared" si="1"/>
        <v>0</v>
      </c>
    </row>
    <row r="44" spans="1:23" x14ac:dyDescent="0.2">
      <c r="A44" s="83" t="str">
        <f>IF(B44&lt;&gt;"",MAX(A$5:A43)+1,"")</f>
        <v/>
      </c>
      <c r="B44" s="115"/>
      <c r="C44" s="113"/>
      <c r="D44" s="113"/>
      <c r="E44" s="113"/>
      <c r="F44" s="113"/>
      <c r="G44" s="115"/>
      <c r="H44" s="115"/>
      <c r="I44" s="113"/>
      <c r="J44" s="113"/>
      <c r="K44" s="113"/>
      <c r="L44" s="113"/>
      <c r="M44" s="113"/>
      <c r="N44" s="115"/>
      <c r="O44" s="113"/>
      <c r="P44" s="113"/>
      <c r="Q44" s="113"/>
      <c r="R44" s="115"/>
      <c r="S44" s="113"/>
      <c r="T44" s="113"/>
      <c r="U44" s="82"/>
      <c r="V44" s="83" t="str">
        <f t="shared" si="0"/>
        <v>xxx</v>
      </c>
      <c r="W44" s="83">
        <f t="shared" si="1"/>
        <v>0</v>
      </c>
    </row>
    <row r="45" spans="1:23" x14ac:dyDescent="0.2">
      <c r="A45" s="83" t="str">
        <f>IF(B45&lt;&gt;"",MAX(A$5:A44)+1,"")</f>
        <v/>
      </c>
      <c r="B45" s="115"/>
      <c r="C45" s="113"/>
      <c r="D45" s="113"/>
      <c r="E45" s="113"/>
      <c r="F45" s="113"/>
      <c r="G45" s="115"/>
      <c r="H45" s="115"/>
      <c r="I45" s="113"/>
      <c r="J45" s="113"/>
      <c r="K45" s="113"/>
      <c r="L45" s="113"/>
      <c r="M45" s="113"/>
      <c r="N45" s="115"/>
      <c r="O45" s="113"/>
      <c r="P45" s="113"/>
      <c r="Q45" s="113"/>
      <c r="R45" s="115"/>
      <c r="S45" s="113"/>
      <c r="T45" s="113"/>
      <c r="U45" s="82"/>
      <c r="V45" s="83" t="str">
        <f t="shared" si="0"/>
        <v>xxx</v>
      </c>
      <c r="W45" s="83">
        <f t="shared" si="1"/>
        <v>0</v>
      </c>
    </row>
    <row r="46" spans="1:23" x14ac:dyDescent="0.2">
      <c r="A46" s="83" t="str">
        <f>IF(B46&lt;&gt;"",MAX(A$5:A45)+1,"")</f>
        <v/>
      </c>
      <c r="B46" s="115"/>
      <c r="C46" s="113"/>
      <c r="D46" s="113"/>
      <c r="E46" s="113"/>
      <c r="F46" s="113"/>
      <c r="G46" s="115"/>
      <c r="H46" s="115"/>
      <c r="I46" s="113"/>
      <c r="J46" s="113"/>
      <c r="K46" s="113"/>
      <c r="L46" s="113"/>
      <c r="M46" s="113"/>
      <c r="N46" s="115"/>
      <c r="O46" s="113"/>
      <c r="P46" s="113"/>
      <c r="Q46" s="113"/>
      <c r="R46" s="115"/>
      <c r="S46" s="113"/>
      <c r="T46" s="113"/>
      <c r="U46" s="82"/>
      <c r="V46" s="83" t="str">
        <f t="shared" si="0"/>
        <v>xxx</v>
      </c>
      <c r="W46" s="83">
        <f t="shared" si="1"/>
        <v>0</v>
      </c>
    </row>
    <row r="47" spans="1:23" x14ac:dyDescent="0.2">
      <c r="A47" s="83" t="str">
        <f>IF(B47&lt;&gt;"",MAX(A$5:A46)+1,"")</f>
        <v/>
      </c>
      <c r="B47" s="115"/>
      <c r="C47" s="113"/>
      <c r="D47" s="113"/>
      <c r="E47" s="113"/>
      <c r="F47" s="113"/>
      <c r="G47" s="115"/>
      <c r="H47" s="115"/>
      <c r="I47" s="113"/>
      <c r="J47" s="113"/>
      <c r="K47" s="113"/>
      <c r="L47" s="113"/>
      <c r="M47" s="113"/>
      <c r="N47" s="115"/>
      <c r="O47" s="113"/>
      <c r="P47" s="113"/>
      <c r="Q47" s="113"/>
      <c r="R47" s="115"/>
      <c r="S47" s="113"/>
      <c r="T47" s="113"/>
      <c r="U47" s="82"/>
      <c r="V47" s="83" t="str">
        <f t="shared" si="0"/>
        <v>xxx</v>
      </c>
      <c r="W47" s="83">
        <f t="shared" si="1"/>
        <v>0</v>
      </c>
    </row>
    <row r="48" spans="1:23" x14ac:dyDescent="0.2">
      <c r="A48" s="83" t="str">
        <f>IF(B48&lt;&gt;"",MAX(A$5:A47)+1,"")</f>
        <v/>
      </c>
      <c r="B48" s="115"/>
      <c r="C48" s="113"/>
      <c r="D48" s="113"/>
      <c r="E48" s="113"/>
      <c r="F48" s="113"/>
      <c r="G48" s="115"/>
      <c r="H48" s="115"/>
      <c r="I48" s="113"/>
      <c r="J48" s="113"/>
      <c r="K48" s="113"/>
      <c r="L48" s="113"/>
      <c r="M48" s="113"/>
      <c r="N48" s="115"/>
      <c r="O48" s="113"/>
      <c r="P48" s="113"/>
      <c r="Q48" s="113"/>
      <c r="R48" s="115"/>
      <c r="S48" s="113"/>
      <c r="T48" s="113"/>
      <c r="U48" s="82"/>
      <c r="V48" s="83" t="str">
        <f t="shared" si="0"/>
        <v>xxx</v>
      </c>
      <c r="W48" s="83">
        <f t="shared" si="1"/>
        <v>0</v>
      </c>
    </row>
    <row r="49" spans="1:23" x14ac:dyDescent="0.2">
      <c r="A49" s="83" t="str">
        <f>IF(B49&lt;&gt;"",MAX(A$5:A48)+1,"")</f>
        <v/>
      </c>
      <c r="B49" s="115"/>
      <c r="C49" s="113"/>
      <c r="D49" s="113"/>
      <c r="E49" s="113"/>
      <c r="F49" s="113"/>
      <c r="G49" s="115"/>
      <c r="H49" s="115"/>
      <c r="I49" s="113"/>
      <c r="J49" s="113"/>
      <c r="K49" s="113"/>
      <c r="L49" s="113"/>
      <c r="M49" s="113"/>
      <c r="N49" s="115"/>
      <c r="O49" s="113"/>
      <c r="P49" s="113"/>
      <c r="Q49" s="113"/>
      <c r="R49" s="115"/>
      <c r="S49" s="113"/>
      <c r="T49" s="113"/>
      <c r="U49" s="82"/>
      <c r="V49" s="83" t="str">
        <f t="shared" si="0"/>
        <v>xxx</v>
      </c>
      <c r="W49" s="83">
        <f t="shared" si="1"/>
        <v>0</v>
      </c>
    </row>
    <row r="50" spans="1:23" x14ac:dyDescent="0.2">
      <c r="A50" s="83" t="str">
        <f>IF(B50&lt;&gt;"",MAX(A$5:A49)+1,"")</f>
        <v/>
      </c>
      <c r="B50" s="115"/>
      <c r="C50" s="113"/>
      <c r="D50" s="113"/>
      <c r="E50" s="113"/>
      <c r="F50" s="113"/>
      <c r="G50" s="115"/>
      <c r="H50" s="115"/>
      <c r="I50" s="113"/>
      <c r="J50" s="113"/>
      <c r="K50" s="113"/>
      <c r="L50" s="113"/>
      <c r="M50" s="113"/>
      <c r="N50" s="115"/>
      <c r="O50" s="113"/>
      <c r="P50" s="113"/>
      <c r="Q50" s="113"/>
      <c r="R50" s="115"/>
      <c r="S50" s="113"/>
      <c r="T50" s="113"/>
      <c r="U50" s="82"/>
      <c r="V50" s="83" t="str">
        <f t="shared" si="0"/>
        <v>xxx</v>
      </c>
      <c r="W50" s="83">
        <f t="shared" si="1"/>
        <v>0</v>
      </c>
    </row>
    <row r="51" spans="1:23" x14ac:dyDescent="0.2">
      <c r="A51" s="83" t="str">
        <f>IF(B51&lt;&gt;"",MAX(A$5:A50)+1,"")</f>
        <v/>
      </c>
      <c r="B51" s="115"/>
      <c r="C51" s="113"/>
      <c r="D51" s="113"/>
      <c r="E51" s="113"/>
      <c r="F51" s="113"/>
      <c r="G51" s="115"/>
      <c r="H51" s="115"/>
      <c r="I51" s="113"/>
      <c r="J51" s="113"/>
      <c r="K51" s="113"/>
      <c r="L51" s="113"/>
      <c r="M51" s="113"/>
      <c r="N51" s="115"/>
      <c r="O51" s="113"/>
      <c r="P51" s="113"/>
      <c r="Q51" s="113"/>
      <c r="R51" s="115"/>
      <c r="S51" s="113"/>
      <c r="T51" s="113"/>
      <c r="U51" s="82"/>
      <c r="V51" s="83" t="str">
        <f t="shared" si="0"/>
        <v>xxx</v>
      </c>
      <c r="W51" s="83">
        <f t="shared" si="1"/>
        <v>0</v>
      </c>
    </row>
    <row r="52" spans="1:23" x14ac:dyDescent="0.2">
      <c r="A52" s="83" t="str">
        <f>IF(B52&lt;&gt;"",MAX(A$5:A51)+1,"")</f>
        <v/>
      </c>
      <c r="B52" s="115"/>
      <c r="C52" s="113"/>
      <c r="D52" s="113"/>
      <c r="E52" s="113"/>
      <c r="F52" s="113"/>
      <c r="G52" s="115"/>
      <c r="H52" s="115"/>
      <c r="I52" s="113"/>
      <c r="J52" s="113"/>
      <c r="K52" s="113"/>
      <c r="L52" s="113"/>
      <c r="M52" s="113"/>
      <c r="N52" s="115"/>
      <c r="O52" s="113"/>
      <c r="P52" s="113"/>
      <c r="Q52" s="113"/>
      <c r="R52" s="115"/>
      <c r="S52" s="113"/>
      <c r="T52" s="113"/>
      <c r="U52" s="82"/>
      <c r="V52" s="83" t="str">
        <f t="shared" si="0"/>
        <v>xxx</v>
      </c>
      <c r="W52" s="83">
        <f t="shared" si="1"/>
        <v>0</v>
      </c>
    </row>
    <row r="53" spans="1:23" x14ac:dyDescent="0.2">
      <c r="A53" s="83" t="str">
        <f>IF(B53&lt;&gt;"",MAX(A$5:A52)+1,"")</f>
        <v/>
      </c>
      <c r="B53" s="115"/>
      <c r="C53" s="113"/>
      <c r="D53" s="113"/>
      <c r="E53" s="113"/>
      <c r="F53" s="113"/>
      <c r="G53" s="115"/>
      <c r="H53" s="115"/>
      <c r="I53" s="113"/>
      <c r="J53" s="113"/>
      <c r="K53" s="113"/>
      <c r="L53" s="113"/>
      <c r="M53" s="113"/>
      <c r="N53" s="115"/>
      <c r="O53" s="113"/>
      <c r="P53" s="113"/>
      <c r="Q53" s="113"/>
      <c r="R53" s="115"/>
      <c r="S53" s="113"/>
      <c r="T53" s="113"/>
      <c r="U53" s="82"/>
      <c r="V53" s="83" t="str">
        <f t="shared" si="0"/>
        <v>xxx</v>
      </c>
      <c r="W53" s="83">
        <f t="shared" si="1"/>
        <v>0</v>
      </c>
    </row>
    <row r="54" spans="1:23" x14ac:dyDescent="0.2">
      <c r="A54" s="83" t="str">
        <f>IF(B54&lt;&gt;"",MAX(A$5:A53)+1,"")</f>
        <v/>
      </c>
      <c r="B54" s="115"/>
      <c r="C54" s="113"/>
      <c r="D54" s="113"/>
      <c r="E54" s="113"/>
      <c r="F54" s="113"/>
      <c r="G54" s="115"/>
      <c r="H54" s="115"/>
      <c r="I54" s="113"/>
      <c r="J54" s="113"/>
      <c r="K54" s="113"/>
      <c r="L54" s="113"/>
      <c r="M54" s="113"/>
      <c r="N54" s="115"/>
      <c r="O54" s="113"/>
      <c r="P54" s="113"/>
      <c r="Q54" s="113"/>
      <c r="R54" s="115"/>
      <c r="S54" s="113"/>
      <c r="T54" s="113"/>
      <c r="U54" s="82"/>
      <c r="V54" s="83" t="str">
        <f t="shared" si="0"/>
        <v>xxx</v>
      </c>
      <c r="W54" s="83">
        <f t="shared" si="1"/>
        <v>0</v>
      </c>
    </row>
    <row r="55" spans="1:23" x14ac:dyDescent="0.2">
      <c r="A55" s="83" t="str">
        <f>IF(B55&lt;&gt;"",MAX(A$5:A54)+1,"")</f>
        <v/>
      </c>
      <c r="B55" s="115"/>
      <c r="C55" s="113"/>
      <c r="D55" s="113"/>
      <c r="E55" s="113"/>
      <c r="F55" s="113"/>
      <c r="G55" s="115"/>
      <c r="H55" s="115"/>
      <c r="I55" s="113"/>
      <c r="J55" s="113"/>
      <c r="K55" s="113"/>
      <c r="L55" s="113"/>
      <c r="M55" s="113"/>
      <c r="N55" s="115"/>
      <c r="O55" s="113"/>
      <c r="P55" s="113"/>
      <c r="Q55" s="113"/>
      <c r="R55" s="115"/>
      <c r="S55" s="113"/>
      <c r="T55" s="113"/>
      <c r="U55" s="82"/>
      <c r="V55" s="83" t="str">
        <f t="shared" si="0"/>
        <v>xxx</v>
      </c>
      <c r="W55" s="83">
        <f t="shared" si="1"/>
        <v>0</v>
      </c>
    </row>
    <row r="56" spans="1:23" x14ac:dyDescent="0.2">
      <c r="A56" s="83" t="str">
        <f>IF(B56&lt;&gt;"",MAX(A$5:A55)+1,"")</f>
        <v/>
      </c>
      <c r="B56" s="115"/>
      <c r="C56" s="113"/>
      <c r="D56" s="113"/>
      <c r="E56" s="113"/>
      <c r="F56" s="113"/>
      <c r="G56" s="115"/>
      <c r="H56" s="115"/>
      <c r="I56" s="113"/>
      <c r="J56" s="113"/>
      <c r="K56" s="113"/>
      <c r="L56" s="113"/>
      <c r="M56" s="113"/>
      <c r="N56" s="115"/>
      <c r="O56" s="113"/>
      <c r="P56" s="113"/>
      <c r="Q56" s="113"/>
      <c r="R56" s="115"/>
      <c r="S56" s="113"/>
      <c r="T56" s="113"/>
      <c r="U56" s="82"/>
      <c r="V56" s="83" t="str">
        <f t="shared" si="0"/>
        <v>xxx</v>
      </c>
      <c r="W56" s="83">
        <f t="shared" si="1"/>
        <v>0</v>
      </c>
    </row>
    <row r="57" spans="1:23" x14ac:dyDescent="0.2">
      <c r="A57" s="83" t="str">
        <f>IF(B57&lt;&gt;"",MAX(A$5:A56)+1,"")</f>
        <v/>
      </c>
      <c r="B57" s="115"/>
      <c r="C57" s="113"/>
      <c r="D57" s="113"/>
      <c r="E57" s="113"/>
      <c r="F57" s="113"/>
      <c r="G57" s="115"/>
      <c r="H57" s="115"/>
      <c r="I57" s="113"/>
      <c r="J57" s="113"/>
      <c r="K57" s="113"/>
      <c r="L57" s="113"/>
      <c r="M57" s="113"/>
      <c r="N57" s="115"/>
      <c r="O57" s="113"/>
      <c r="P57" s="113"/>
      <c r="Q57" s="113"/>
      <c r="R57" s="115"/>
      <c r="S57" s="113"/>
      <c r="T57" s="113"/>
      <c r="U57" s="82"/>
      <c r="V57" s="83" t="str">
        <f t="shared" si="0"/>
        <v>xxx</v>
      </c>
      <c r="W57" s="83">
        <f t="shared" si="1"/>
        <v>0</v>
      </c>
    </row>
    <row r="58" spans="1:23" x14ac:dyDescent="0.2">
      <c r="A58" s="83" t="str">
        <f>IF(B58&lt;&gt;"",MAX(A$5:A57)+1,"")</f>
        <v/>
      </c>
      <c r="B58" s="115"/>
      <c r="C58" s="113"/>
      <c r="D58" s="113"/>
      <c r="E58" s="113"/>
      <c r="F58" s="113"/>
      <c r="G58" s="115"/>
      <c r="H58" s="115"/>
      <c r="I58" s="113"/>
      <c r="J58" s="113"/>
      <c r="K58" s="113"/>
      <c r="L58" s="113"/>
      <c r="M58" s="113"/>
      <c r="N58" s="115"/>
      <c r="O58" s="113"/>
      <c r="P58" s="113"/>
      <c r="Q58" s="113"/>
      <c r="R58" s="115"/>
      <c r="S58" s="113"/>
      <c r="T58" s="113"/>
      <c r="U58" s="82"/>
      <c r="V58" s="83" t="str">
        <f t="shared" si="0"/>
        <v>xxx</v>
      </c>
      <c r="W58" s="83">
        <f t="shared" si="1"/>
        <v>0</v>
      </c>
    </row>
    <row r="59" spans="1:23" x14ac:dyDescent="0.2">
      <c r="A59" s="83" t="str">
        <f>IF(B59&lt;&gt;"",MAX(A$5:A58)+1,"")</f>
        <v/>
      </c>
      <c r="B59" s="115"/>
      <c r="C59" s="113"/>
      <c r="D59" s="113"/>
      <c r="E59" s="113"/>
      <c r="F59" s="113"/>
      <c r="G59" s="115"/>
      <c r="H59" s="115"/>
      <c r="I59" s="113"/>
      <c r="J59" s="113"/>
      <c r="K59" s="113"/>
      <c r="L59" s="113"/>
      <c r="M59" s="113"/>
      <c r="N59" s="115"/>
      <c r="O59" s="113"/>
      <c r="P59" s="113"/>
      <c r="Q59" s="113"/>
      <c r="R59" s="115"/>
      <c r="S59" s="113"/>
      <c r="T59" s="113"/>
      <c r="U59" s="82"/>
      <c r="V59" s="83" t="str">
        <f t="shared" si="0"/>
        <v>xxx</v>
      </c>
      <c r="W59" s="83">
        <f t="shared" si="1"/>
        <v>0</v>
      </c>
    </row>
    <row r="60" spans="1:23" x14ac:dyDescent="0.2">
      <c r="A60" s="83" t="str">
        <f>IF(B60&lt;&gt;"",MAX(A$5:A59)+1,"")</f>
        <v/>
      </c>
      <c r="B60" s="115"/>
      <c r="C60" s="113"/>
      <c r="D60" s="113"/>
      <c r="E60" s="113"/>
      <c r="F60" s="113"/>
      <c r="G60" s="115"/>
      <c r="H60" s="115"/>
      <c r="I60" s="113"/>
      <c r="J60" s="113"/>
      <c r="K60" s="113"/>
      <c r="L60" s="113"/>
      <c r="M60" s="113"/>
      <c r="N60" s="115"/>
      <c r="O60" s="113"/>
      <c r="P60" s="113"/>
      <c r="Q60" s="113"/>
      <c r="R60" s="115"/>
      <c r="S60" s="113"/>
      <c r="T60" s="113"/>
      <c r="U60" s="82"/>
      <c r="V60" s="83" t="str">
        <f t="shared" si="0"/>
        <v>xxx</v>
      </c>
      <c r="W60" s="83">
        <f t="shared" si="1"/>
        <v>0</v>
      </c>
    </row>
    <row r="61" spans="1:23" ht="12.75" customHeight="1" x14ac:dyDescent="0.2">
      <c r="A61" s="83" t="str">
        <f>IF(B61&lt;&gt;"",MAX(A$5:A60)+1,"")</f>
        <v/>
      </c>
      <c r="B61" s="115"/>
      <c r="C61" s="113"/>
      <c r="D61" s="113"/>
      <c r="E61" s="113"/>
      <c r="F61" s="113"/>
      <c r="G61" s="115"/>
      <c r="H61" s="115"/>
      <c r="I61" s="113"/>
      <c r="J61" s="113"/>
      <c r="K61" s="113"/>
      <c r="L61" s="113"/>
      <c r="M61" s="113"/>
      <c r="N61" s="115"/>
      <c r="O61" s="113"/>
      <c r="P61" s="113"/>
      <c r="Q61" s="113"/>
      <c r="R61" s="115"/>
      <c r="S61" s="113"/>
      <c r="T61" s="120"/>
      <c r="U61" s="82"/>
      <c r="V61" s="83" t="str">
        <f t="shared" ref="V61:V99" si="2">IF(OR(I61&lt;&gt;"",J61&lt;&gt;""),IF(I61&lt;&gt;"",I61,J61),"xxx")</f>
        <v>xxx</v>
      </c>
      <c r="W61" s="83">
        <f t="shared" ref="W61:W99" si="3">IF(B61&lt;&gt;"",1,0)</f>
        <v>0</v>
      </c>
    </row>
    <row r="62" spans="1:23" x14ac:dyDescent="0.2">
      <c r="A62" s="83" t="str">
        <f>IF(B62&lt;&gt;"",MAX(A$5:A61)+1,"")</f>
        <v/>
      </c>
      <c r="B62" s="115"/>
      <c r="C62" s="113"/>
      <c r="D62" s="113"/>
      <c r="E62" s="113"/>
      <c r="F62" s="113"/>
      <c r="G62" s="115"/>
      <c r="H62" s="115"/>
      <c r="I62" s="113"/>
      <c r="J62" s="113"/>
      <c r="K62" s="113"/>
      <c r="L62" s="113"/>
      <c r="M62" s="113"/>
      <c r="N62" s="115"/>
      <c r="O62" s="113"/>
      <c r="P62" s="113"/>
      <c r="Q62" s="113"/>
      <c r="R62" s="115"/>
      <c r="S62" s="113"/>
      <c r="T62" s="120"/>
      <c r="U62" s="82"/>
      <c r="V62" s="83" t="str">
        <f t="shared" si="2"/>
        <v>xxx</v>
      </c>
      <c r="W62" s="83">
        <f t="shared" si="3"/>
        <v>0</v>
      </c>
    </row>
    <row r="63" spans="1:23" x14ac:dyDescent="0.2">
      <c r="A63" s="83" t="str">
        <f>IF(B63&lt;&gt;"",MAX(A$5:A62)+1,"")</f>
        <v/>
      </c>
      <c r="B63" s="115"/>
      <c r="C63" s="113"/>
      <c r="D63" s="113"/>
      <c r="E63" s="113"/>
      <c r="F63" s="113"/>
      <c r="G63" s="115"/>
      <c r="H63" s="115"/>
      <c r="I63" s="113"/>
      <c r="J63" s="113"/>
      <c r="K63" s="113"/>
      <c r="L63" s="113"/>
      <c r="M63" s="113"/>
      <c r="N63" s="115"/>
      <c r="O63" s="113"/>
      <c r="P63" s="113"/>
      <c r="Q63" s="113"/>
      <c r="R63" s="115"/>
      <c r="S63" s="113"/>
      <c r="T63" s="120"/>
      <c r="U63" s="82"/>
      <c r="V63" s="83" t="str">
        <f t="shared" si="2"/>
        <v>xxx</v>
      </c>
      <c r="W63" s="83">
        <f t="shared" si="3"/>
        <v>0</v>
      </c>
    </row>
    <row r="64" spans="1:23" x14ac:dyDescent="0.2">
      <c r="A64" s="83" t="str">
        <f>IF(B64&lt;&gt;"",MAX(A$5:A63)+1,"")</f>
        <v/>
      </c>
      <c r="B64" s="115"/>
      <c r="C64" s="113"/>
      <c r="D64" s="113"/>
      <c r="E64" s="113"/>
      <c r="F64" s="113"/>
      <c r="G64" s="115"/>
      <c r="H64" s="115"/>
      <c r="I64" s="113"/>
      <c r="J64" s="113"/>
      <c r="K64" s="113"/>
      <c r="L64" s="113"/>
      <c r="M64" s="113"/>
      <c r="N64" s="115"/>
      <c r="O64" s="113"/>
      <c r="P64" s="113"/>
      <c r="Q64" s="113"/>
      <c r="R64" s="115"/>
      <c r="S64" s="113"/>
      <c r="T64" s="120"/>
      <c r="U64" s="82"/>
      <c r="V64" s="83" t="str">
        <f t="shared" si="2"/>
        <v>xxx</v>
      </c>
      <c r="W64" s="83">
        <f t="shared" si="3"/>
        <v>0</v>
      </c>
    </row>
    <row r="65" spans="1:23" x14ac:dyDescent="0.2">
      <c r="A65" s="83" t="str">
        <f>IF(B65&lt;&gt;"",MAX(A$5:A64)+1,"")</f>
        <v/>
      </c>
      <c r="B65" s="115"/>
      <c r="C65" s="113"/>
      <c r="D65" s="113"/>
      <c r="E65" s="113"/>
      <c r="F65" s="113"/>
      <c r="G65" s="115"/>
      <c r="H65" s="115"/>
      <c r="I65" s="113"/>
      <c r="J65" s="113"/>
      <c r="K65" s="113"/>
      <c r="L65" s="113"/>
      <c r="M65" s="113"/>
      <c r="N65" s="115"/>
      <c r="O65" s="113"/>
      <c r="P65" s="113"/>
      <c r="Q65" s="113"/>
      <c r="R65" s="115"/>
      <c r="S65" s="113"/>
      <c r="T65" s="120"/>
      <c r="U65" s="82"/>
      <c r="V65" s="83" t="str">
        <f t="shared" si="2"/>
        <v>xxx</v>
      </c>
      <c r="W65" s="83">
        <f t="shared" si="3"/>
        <v>0</v>
      </c>
    </row>
    <row r="66" spans="1:23" x14ac:dyDescent="0.2">
      <c r="A66" s="83" t="str">
        <f>IF(B66&lt;&gt;"",MAX(A$5:A65)+1,"")</f>
        <v/>
      </c>
      <c r="B66" s="115"/>
      <c r="C66" s="113"/>
      <c r="D66" s="113"/>
      <c r="E66" s="113"/>
      <c r="F66" s="113"/>
      <c r="G66" s="115"/>
      <c r="H66" s="115"/>
      <c r="I66" s="113"/>
      <c r="J66" s="113"/>
      <c r="K66" s="113"/>
      <c r="L66" s="113"/>
      <c r="M66" s="113"/>
      <c r="N66" s="115"/>
      <c r="O66" s="113"/>
      <c r="P66" s="113"/>
      <c r="Q66" s="113"/>
      <c r="R66" s="115"/>
      <c r="S66" s="113"/>
      <c r="T66" s="120"/>
      <c r="U66" s="82"/>
      <c r="V66" s="83" t="str">
        <f t="shared" si="2"/>
        <v>xxx</v>
      </c>
      <c r="W66" s="83">
        <f t="shared" si="3"/>
        <v>0</v>
      </c>
    </row>
    <row r="67" spans="1:23" x14ac:dyDescent="0.2">
      <c r="A67" s="83" t="str">
        <f>IF(B67&lt;&gt;"",MAX(A$5:A66)+1,"")</f>
        <v/>
      </c>
      <c r="B67" s="115"/>
      <c r="C67" s="113"/>
      <c r="D67" s="113"/>
      <c r="E67" s="113"/>
      <c r="F67" s="113"/>
      <c r="G67" s="115"/>
      <c r="H67" s="115"/>
      <c r="I67" s="113"/>
      <c r="J67" s="113"/>
      <c r="K67" s="113"/>
      <c r="L67" s="113"/>
      <c r="M67" s="113"/>
      <c r="N67" s="115"/>
      <c r="O67" s="113"/>
      <c r="P67" s="113"/>
      <c r="Q67" s="113"/>
      <c r="R67" s="115"/>
      <c r="S67" s="113"/>
      <c r="T67" s="120"/>
      <c r="U67" s="82"/>
      <c r="V67" s="83" t="str">
        <f t="shared" si="2"/>
        <v>xxx</v>
      </c>
      <c r="W67" s="83">
        <f t="shared" si="3"/>
        <v>0</v>
      </c>
    </row>
    <row r="68" spans="1:23" x14ac:dyDescent="0.2">
      <c r="A68" s="83" t="str">
        <f>IF(B68&lt;&gt;"",MAX(A$5:A67)+1,"")</f>
        <v/>
      </c>
      <c r="B68" s="115"/>
      <c r="C68" s="113"/>
      <c r="D68" s="113"/>
      <c r="E68" s="113"/>
      <c r="F68" s="113"/>
      <c r="G68" s="115"/>
      <c r="H68" s="115"/>
      <c r="I68" s="113"/>
      <c r="J68" s="113"/>
      <c r="K68" s="113"/>
      <c r="L68" s="113"/>
      <c r="M68" s="113"/>
      <c r="N68" s="115"/>
      <c r="O68" s="113"/>
      <c r="P68" s="113"/>
      <c r="Q68" s="113"/>
      <c r="R68" s="115"/>
      <c r="S68" s="113"/>
      <c r="T68" s="120"/>
      <c r="U68" s="82"/>
      <c r="V68" s="83" t="str">
        <f t="shared" si="2"/>
        <v>xxx</v>
      </c>
      <c r="W68" s="83">
        <f t="shared" si="3"/>
        <v>0</v>
      </c>
    </row>
    <row r="69" spans="1:23" x14ac:dyDescent="0.2">
      <c r="A69" s="83" t="str">
        <f>IF(B69&lt;&gt;"",MAX(A$5:A68)+1,"")</f>
        <v/>
      </c>
      <c r="B69" s="115"/>
      <c r="C69" s="113"/>
      <c r="D69" s="113"/>
      <c r="E69" s="113"/>
      <c r="F69" s="113"/>
      <c r="G69" s="115"/>
      <c r="H69" s="115"/>
      <c r="I69" s="113"/>
      <c r="J69" s="113"/>
      <c r="K69" s="113"/>
      <c r="L69" s="113"/>
      <c r="M69" s="113"/>
      <c r="N69" s="115"/>
      <c r="O69" s="113"/>
      <c r="P69" s="113"/>
      <c r="Q69" s="113"/>
      <c r="R69" s="115"/>
      <c r="S69" s="113"/>
      <c r="T69" s="120"/>
      <c r="U69" s="82"/>
      <c r="V69" s="83" t="str">
        <f t="shared" si="2"/>
        <v>xxx</v>
      </c>
      <c r="W69" s="83">
        <f t="shared" si="3"/>
        <v>0</v>
      </c>
    </row>
    <row r="70" spans="1:23" x14ac:dyDescent="0.2">
      <c r="A70" s="83" t="str">
        <f>IF(B70&lt;&gt;"",MAX(A$5:A69)+1,"")</f>
        <v/>
      </c>
      <c r="B70" s="115"/>
      <c r="C70" s="113"/>
      <c r="D70" s="113"/>
      <c r="E70" s="113"/>
      <c r="F70" s="113"/>
      <c r="G70" s="115"/>
      <c r="H70" s="115"/>
      <c r="I70" s="113"/>
      <c r="J70" s="113"/>
      <c r="K70" s="113"/>
      <c r="L70" s="113"/>
      <c r="M70" s="113"/>
      <c r="N70" s="115"/>
      <c r="O70" s="113"/>
      <c r="P70" s="113"/>
      <c r="Q70" s="113"/>
      <c r="R70" s="115"/>
      <c r="S70" s="113"/>
      <c r="T70" s="120"/>
      <c r="U70" s="82"/>
      <c r="V70" s="83" t="str">
        <f t="shared" si="2"/>
        <v>xxx</v>
      </c>
      <c r="W70" s="83">
        <f t="shared" si="3"/>
        <v>0</v>
      </c>
    </row>
    <row r="71" spans="1:23" x14ac:dyDescent="0.2">
      <c r="A71" s="83" t="str">
        <f>IF(B71&lt;&gt;"",MAX(A$5:A70)+1,"")</f>
        <v/>
      </c>
      <c r="B71" s="115"/>
      <c r="C71" s="113"/>
      <c r="D71" s="113"/>
      <c r="E71" s="113"/>
      <c r="F71" s="113"/>
      <c r="G71" s="115"/>
      <c r="H71" s="115"/>
      <c r="I71" s="113"/>
      <c r="J71" s="113"/>
      <c r="K71" s="113"/>
      <c r="L71" s="113"/>
      <c r="M71" s="113"/>
      <c r="N71" s="115"/>
      <c r="O71" s="113"/>
      <c r="P71" s="113"/>
      <c r="Q71" s="113"/>
      <c r="R71" s="115"/>
      <c r="S71" s="113"/>
      <c r="T71" s="120"/>
      <c r="U71" s="82"/>
      <c r="V71" s="83" t="str">
        <f t="shared" si="2"/>
        <v>xxx</v>
      </c>
      <c r="W71" s="83">
        <f t="shared" si="3"/>
        <v>0</v>
      </c>
    </row>
    <row r="72" spans="1:23" x14ac:dyDescent="0.2">
      <c r="A72" s="83" t="str">
        <f>IF(B72&lt;&gt;"",MAX(A$5:A71)+1,"")</f>
        <v/>
      </c>
      <c r="B72" s="115"/>
      <c r="C72" s="113"/>
      <c r="D72" s="113"/>
      <c r="E72" s="113"/>
      <c r="F72" s="113"/>
      <c r="G72" s="115"/>
      <c r="H72" s="115"/>
      <c r="I72" s="113"/>
      <c r="J72" s="113"/>
      <c r="K72" s="113"/>
      <c r="L72" s="113"/>
      <c r="M72" s="113"/>
      <c r="N72" s="115"/>
      <c r="O72" s="113"/>
      <c r="P72" s="113"/>
      <c r="Q72" s="113"/>
      <c r="R72" s="115"/>
      <c r="S72" s="113"/>
      <c r="T72" s="120"/>
      <c r="U72" s="82"/>
      <c r="V72" s="83" t="str">
        <f t="shared" si="2"/>
        <v>xxx</v>
      </c>
      <c r="W72" s="83">
        <f t="shared" si="3"/>
        <v>0</v>
      </c>
    </row>
    <row r="73" spans="1:23" x14ac:dyDescent="0.2">
      <c r="A73" s="83" t="str">
        <f>IF(B73&lt;&gt;"",MAX(A$5:A72)+1,"")</f>
        <v/>
      </c>
      <c r="B73" s="115"/>
      <c r="C73" s="113"/>
      <c r="D73" s="113"/>
      <c r="E73" s="113"/>
      <c r="F73" s="113"/>
      <c r="G73" s="115"/>
      <c r="H73" s="115"/>
      <c r="I73" s="113"/>
      <c r="J73" s="113"/>
      <c r="K73" s="113"/>
      <c r="L73" s="113"/>
      <c r="M73" s="113"/>
      <c r="N73" s="115"/>
      <c r="O73" s="113"/>
      <c r="P73" s="113"/>
      <c r="Q73" s="113"/>
      <c r="R73" s="115"/>
      <c r="S73" s="113"/>
      <c r="T73" s="120"/>
      <c r="U73" s="82"/>
      <c r="V73" s="83" t="str">
        <f t="shared" si="2"/>
        <v>xxx</v>
      </c>
      <c r="W73" s="83">
        <f t="shared" si="3"/>
        <v>0</v>
      </c>
    </row>
    <row r="74" spans="1:23" x14ac:dyDescent="0.2">
      <c r="A74" s="83" t="str">
        <f>IF(B74&lt;&gt;"",MAX(A$5:A73)+1,"")</f>
        <v/>
      </c>
      <c r="B74" s="115"/>
      <c r="C74" s="113"/>
      <c r="D74" s="113"/>
      <c r="E74" s="113"/>
      <c r="F74" s="113"/>
      <c r="G74" s="115"/>
      <c r="H74" s="115"/>
      <c r="I74" s="113"/>
      <c r="J74" s="113"/>
      <c r="K74" s="113"/>
      <c r="L74" s="113"/>
      <c r="M74" s="113"/>
      <c r="N74" s="115"/>
      <c r="O74" s="113"/>
      <c r="P74" s="113"/>
      <c r="Q74" s="113"/>
      <c r="R74" s="115"/>
      <c r="S74" s="113"/>
      <c r="T74" s="120"/>
      <c r="U74" s="82"/>
      <c r="V74" s="83" t="str">
        <f t="shared" si="2"/>
        <v>xxx</v>
      </c>
      <c r="W74" s="83">
        <f t="shared" si="3"/>
        <v>0</v>
      </c>
    </row>
    <row r="75" spans="1:23" x14ac:dyDescent="0.2">
      <c r="A75" s="83" t="str">
        <f>IF(B75&lt;&gt;"",MAX(A$5:A74)+1,"")</f>
        <v/>
      </c>
      <c r="B75" s="115"/>
      <c r="C75" s="113"/>
      <c r="D75" s="113"/>
      <c r="E75" s="113"/>
      <c r="F75" s="113"/>
      <c r="G75" s="115"/>
      <c r="H75" s="115"/>
      <c r="I75" s="113"/>
      <c r="J75" s="113"/>
      <c r="K75" s="113"/>
      <c r="L75" s="113"/>
      <c r="M75" s="113"/>
      <c r="N75" s="115"/>
      <c r="O75" s="113"/>
      <c r="P75" s="113"/>
      <c r="Q75" s="113"/>
      <c r="R75" s="115"/>
      <c r="S75" s="113"/>
      <c r="T75" s="120"/>
      <c r="U75" s="82"/>
      <c r="V75" s="83" t="str">
        <f t="shared" si="2"/>
        <v>xxx</v>
      </c>
      <c r="W75" s="83">
        <f t="shared" si="3"/>
        <v>0</v>
      </c>
    </row>
    <row r="76" spans="1:23" x14ac:dyDescent="0.2">
      <c r="A76" s="83" t="str">
        <f>IF(B76&lt;&gt;"",MAX(A$5:A75)+1,"")</f>
        <v/>
      </c>
      <c r="B76" s="115"/>
      <c r="C76" s="113"/>
      <c r="D76" s="113"/>
      <c r="E76" s="113"/>
      <c r="F76" s="113"/>
      <c r="G76" s="115"/>
      <c r="H76" s="115"/>
      <c r="I76" s="113"/>
      <c r="J76" s="113"/>
      <c r="K76" s="113"/>
      <c r="L76" s="113"/>
      <c r="M76" s="113"/>
      <c r="N76" s="115"/>
      <c r="O76" s="113"/>
      <c r="P76" s="113"/>
      <c r="Q76" s="113"/>
      <c r="R76" s="115"/>
      <c r="S76" s="113"/>
      <c r="T76" s="120"/>
      <c r="U76" s="82"/>
      <c r="V76" s="83" t="str">
        <f t="shared" si="2"/>
        <v>xxx</v>
      </c>
      <c r="W76" s="83">
        <f t="shared" si="3"/>
        <v>0</v>
      </c>
    </row>
    <row r="77" spans="1:23" x14ac:dyDescent="0.2">
      <c r="A77" s="83" t="str">
        <f>IF(B77&lt;&gt;"",MAX(A$5:A76)+1,"")</f>
        <v/>
      </c>
      <c r="B77" s="115"/>
      <c r="C77" s="113"/>
      <c r="D77" s="113"/>
      <c r="E77" s="113"/>
      <c r="F77" s="113"/>
      <c r="G77" s="115"/>
      <c r="H77" s="115"/>
      <c r="I77" s="113"/>
      <c r="J77" s="113"/>
      <c r="K77" s="113"/>
      <c r="L77" s="113"/>
      <c r="M77" s="113"/>
      <c r="N77" s="115"/>
      <c r="O77" s="113"/>
      <c r="P77" s="113"/>
      <c r="Q77" s="113"/>
      <c r="R77" s="115"/>
      <c r="S77" s="113"/>
      <c r="T77" s="120"/>
      <c r="U77" s="82"/>
      <c r="V77" s="83" t="str">
        <f t="shared" si="2"/>
        <v>xxx</v>
      </c>
      <c r="W77" s="83">
        <f t="shared" si="3"/>
        <v>0</v>
      </c>
    </row>
    <row r="78" spans="1:23" x14ac:dyDescent="0.2">
      <c r="A78" s="83" t="str">
        <f>IF(B78&lt;&gt;"",MAX(A$5:A77)+1,"")</f>
        <v/>
      </c>
      <c r="B78" s="115"/>
      <c r="C78" s="113"/>
      <c r="D78" s="113"/>
      <c r="E78" s="113"/>
      <c r="F78" s="113"/>
      <c r="G78" s="115"/>
      <c r="H78" s="115"/>
      <c r="I78" s="113"/>
      <c r="J78" s="113"/>
      <c r="K78" s="113"/>
      <c r="L78" s="113"/>
      <c r="M78" s="113"/>
      <c r="N78" s="115"/>
      <c r="O78" s="113"/>
      <c r="P78" s="113"/>
      <c r="Q78" s="113"/>
      <c r="R78" s="115"/>
      <c r="S78" s="113"/>
      <c r="T78" s="120"/>
      <c r="U78" s="82"/>
      <c r="V78" s="83" t="str">
        <f t="shared" si="2"/>
        <v>xxx</v>
      </c>
      <c r="W78" s="83">
        <f t="shared" si="3"/>
        <v>0</v>
      </c>
    </row>
    <row r="79" spans="1:23" x14ac:dyDescent="0.2">
      <c r="A79" s="83" t="str">
        <f>IF(B79&lt;&gt;"",MAX(A$5:A78)+1,"")</f>
        <v/>
      </c>
      <c r="B79" s="115"/>
      <c r="C79" s="113"/>
      <c r="D79" s="113"/>
      <c r="E79" s="113"/>
      <c r="F79" s="113"/>
      <c r="G79" s="115"/>
      <c r="H79" s="115"/>
      <c r="I79" s="113"/>
      <c r="J79" s="113"/>
      <c r="K79" s="113"/>
      <c r="L79" s="113"/>
      <c r="M79" s="113"/>
      <c r="N79" s="115"/>
      <c r="O79" s="113"/>
      <c r="P79" s="113"/>
      <c r="Q79" s="113"/>
      <c r="R79" s="115"/>
      <c r="S79" s="113"/>
      <c r="T79" s="120"/>
      <c r="U79" s="82"/>
      <c r="V79" s="83" t="str">
        <f t="shared" si="2"/>
        <v>xxx</v>
      </c>
      <c r="W79" s="83">
        <f t="shared" si="3"/>
        <v>0</v>
      </c>
    </row>
    <row r="80" spans="1:23" x14ac:dyDescent="0.2">
      <c r="A80" s="83" t="str">
        <f>IF(B80&lt;&gt;"",MAX(A$5:A79)+1,"")</f>
        <v/>
      </c>
      <c r="B80" s="115"/>
      <c r="C80" s="113"/>
      <c r="D80" s="113"/>
      <c r="E80" s="113"/>
      <c r="F80" s="113"/>
      <c r="G80" s="115"/>
      <c r="H80" s="115"/>
      <c r="I80" s="113"/>
      <c r="J80" s="113"/>
      <c r="K80" s="113"/>
      <c r="L80" s="113"/>
      <c r="M80" s="113"/>
      <c r="N80" s="115"/>
      <c r="O80" s="113"/>
      <c r="P80" s="113"/>
      <c r="Q80" s="113"/>
      <c r="R80" s="115"/>
      <c r="S80" s="113"/>
      <c r="T80" s="120"/>
      <c r="U80" s="82"/>
      <c r="V80" s="83" t="str">
        <f t="shared" si="2"/>
        <v>xxx</v>
      </c>
      <c r="W80" s="83">
        <f t="shared" si="3"/>
        <v>0</v>
      </c>
    </row>
    <row r="81" spans="1:23" x14ac:dyDescent="0.2">
      <c r="A81" s="83" t="str">
        <f>IF(B81&lt;&gt;"",MAX(A$5:A80)+1,"")</f>
        <v/>
      </c>
      <c r="B81" s="115"/>
      <c r="C81" s="113"/>
      <c r="D81" s="113"/>
      <c r="E81" s="113"/>
      <c r="F81" s="113"/>
      <c r="G81" s="115"/>
      <c r="H81" s="115"/>
      <c r="I81" s="113"/>
      <c r="J81" s="113"/>
      <c r="K81" s="113"/>
      <c r="L81" s="113"/>
      <c r="M81" s="113"/>
      <c r="N81" s="115"/>
      <c r="O81" s="113"/>
      <c r="P81" s="113"/>
      <c r="Q81" s="113"/>
      <c r="R81" s="115"/>
      <c r="S81" s="113"/>
      <c r="T81" s="120"/>
      <c r="U81" s="82"/>
      <c r="V81" s="83" t="str">
        <f t="shared" si="2"/>
        <v>xxx</v>
      </c>
      <c r="W81" s="83">
        <f t="shared" si="3"/>
        <v>0</v>
      </c>
    </row>
    <row r="82" spans="1:23" x14ac:dyDescent="0.2">
      <c r="A82" s="83" t="str">
        <f>IF(B82&lt;&gt;"",MAX(A$5:A81)+1,"")</f>
        <v/>
      </c>
      <c r="B82" s="115"/>
      <c r="C82" s="113"/>
      <c r="D82" s="113"/>
      <c r="E82" s="113"/>
      <c r="F82" s="113"/>
      <c r="G82" s="115"/>
      <c r="H82" s="115"/>
      <c r="I82" s="113"/>
      <c r="J82" s="113"/>
      <c r="K82" s="113"/>
      <c r="L82" s="113"/>
      <c r="M82" s="113"/>
      <c r="N82" s="115"/>
      <c r="O82" s="113"/>
      <c r="P82" s="113"/>
      <c r="Q82" s="113"/>
      <c r="R82" s="115"/>
      <c r="S82" s="113"/>
      <c r="T82" s="120"/>
      <c r="U82" s="82"/>
      <c r="V82" s="83" t="str">
        <f t="shared" si="2"/>
        <v>xxx</v>
      </c>
      <c r="W82" s="83">
        <f t="shared" si="3"/>
        <v>0</v>
      </c>
    </row>
    <row r="83" spans="1:23" x14ac:dyDescent="0.2">
      <c r="A83" s="83" t="str">
        <f>IF(B83&lt;&gt;"",MAX(A$5:A82)+1,"")</f>
        <v/>
      </c>
      <c r="B83" s="115"/>
      <c r="C83" s="113"/>
      <c r="D83" s="113"/>
      <c r="E83" s="113"/>
      <c r="F83" s="113"/>
      <c r="G83" s="115"/>
      <c r="H83" s="115"/>
      <c r="I83" s="113"/>
      <c r="J83" s="113"/>
      <c r="K83" s="113"/>
      <c r="L83" s="113"/>
      <c r="M83" s="113"/>
      <c r="N83" s="115"/>
      <c r="O83" s="113"/>
      <c r="P83" s="113"/>
      <c r="Q83" s="113"/>
      <c r="R83" s="115"/>
      <c r="S83" s="113"/>
      <c r="T83" s="120"/>
      <c r="U83" s="82"/>
      <c r="V83" s="83" t="str">
        <f t="shared" si="2"/>
        <v>xxx</v>
      </c>
      <c r="W83" s="83">
        <f t="shared" si="3"/>
        <v>0</v>
      </c>
    </row>
    <row r="84" spans="1:23" x14ac:dyDescent="0.2">
      <c r="A84" s="83" t="str">
        <f>IF(B84&lt;&gt;"",MAX(A$5:A83)+1,"")</f>
        <v/>
      </c>
      <c r="B84" s="115"/>
      <c r="C84" s="113"/>
      <c r="D84" s="113"/>
      <c r="E84" s="113"/>
      <c r="F84" s="113"/>
      <c r="G84" s="115"/>
      <c r="H84" s="115"/>
      <c r="I84" s="113"/>
      <c r="J84" s="113"/>
      <c r="K84" s="113"/>
      <c r="L84" s="113"/>
      <c r="M84" s="113"/>
      <c r="N84" s="115"/>
      <c r="O84" s="113"/>
      <c r="P84" s="113"/>
      <c r="Q84" s="113"/>
      <c r="R84" s="115"/>
      <c r="S84" s="113"/>
      <c r="T84" s="120"/>
      <c r="U84" s="82"/>
      <c r="V84" s="83" t="str">
        <f t="shared" si="2"/>
        <v>xxx</v>
      </c>
      <c r="W84" s="83">
        <f t="shared" si="3"/>
        <v>0</v>
      </c>
    </row>
    <row r="85" spans="1:23" x14ac:dyDescent="0.2">
      <c r="A85" s="83" t="str">
        <f>IF(B85&lt;&gt;"",MAX(A$5:A84)+1,"")</f>
        <v/>
      </c>
      <c r="B85" s="115"/>
      <c r="C85" s="113"/>
      <c r="D85" s="113"/>
      <c r="E85" s="113"/>
      <c r="F85" s="113"/>
      <c r="G85" s="115"/>
      <c r="H85" s="115"/>
      <c r="I85" s="113"/>
      <c r="J85" s="113"/>
      <c r="K85" s="113"/>
      <c r="L85" s="113"/>
      <c r="M85" s="113"/>
      <c r="N85" s="115"/>
      <c r="O85" s="113"/>
      <c r="P85" s="113"/>
      <c r="Q85" s="113"/>
      <c r="R85" s="115"/>
      <c r="S85" s="113"/>
      <c r="T85" s="120"/>
      <c r="U85" s="82"/>
      <c r="V85" s="83" t="str">
        <f t="shared" si="2"/>
        <v>xxx</v>
      </c>
      <c r="W85" s="83">
        <f t="shared" si="3"/>
        <v>0</v>
      </c>
    </row>
    <row r="86" spans="1:23" x14ac:dyDescent="0.2">
      <c r="A86" s="83" t="str">
        <f>IF(B86&lt;&gt;"",MAX(A$5:A85)+1,"")</f>
        <v/>
      </c>
      <c r="B86" s="115"/>
      <c r="C86" s="113"/>
      <c r="D86" s="113"/>
      <c r="E86" s="113"/>
      <c r="F86" s="113"/>
      <c r="G86" s="115"/>
      <c r="H86" s="115"/>
      <c r="I86" s="113"/>
      <c r="J86" s="113"/>
      <c r="K86" s="113"/>
      <c r="L86" s="113"/>
      <c r="M86" s="113"/>
      <c r="N86" s="115"/>
      <c r="O86" s="113"/>
      <c r="P86" s="113"/>
      <c r="Q86" s="113"/>
      <c r="R86" s="115"/>
      <c r="S86" s="113"/>
      <c r="T86" s="120"/>
      <c r="U86" s="82"/>
      <c r="V86" s="83" t="str">
        <f t="shared" si="2"/>
        <v>xxx</v>
      </c>
      <c r="W86" s="83">
        <f t="shared" si="3"/>
        <v>0</v>
      </c>
    </row>
    <row r="87" spans="1:23" x14ac:dyDescent="0.2">
      <c r="A87" s="83" t="str">
        <f>IF(B87&lt;&gt;"",MAX(A$5:A86)+1,"")</f>
        <v/>
      </c>
      <c r="B87" s="115"/>
      <c r="C87" s="113"/>
      <c r="D87" s="113"/>
      <c r="E87" s="113"/>
      <c r="F87" s="113"/>
      <c r="G87" s="115"/>
      <c r="H87" s="115"/>
      <c r="I87" s="113"/>
      <c r="J87" s="113"/>
      <c r="K87" s="113"/>
      <c r="L87" s="113"/>
      <c r="M87" s="113"/>
      <c r="N87" s="115"/>
      <c r="O87" s="113"/>
      <c r="P87" s="113"/>
      <c r="Q87" s="113"/>
      <c r="R87" s="115"/>
      <c r="S87" s="113"/>
      <c r="T87" s="120"/>
      <c r="U87" s="82"/>
      <c r="V87" s="83" t="str">
        <f t="shared" si="2"/>
        <v>xxx</v>
      </c>
      <c r="W87" s="83">
        <f t="shared" si="3"/>
        <v>0</v>
      </c>
    </row>
    <row r="88" spans="1:23" x14ac:dyDescent="0.2">
      <c r="A88" s="83" t="str">
        <f>IF(B88&lt;&gt;"",MAX(A$5:A87)+1,"")</f>
        <v/>
      </c>
      <c r="B88" s="115"/>
      <c r="C88" s="113"/>
      <c r="D88" s="113"/>
      <c r="E88" s="113"/>
      <c r="F88" s="113"/>
      <c r="G88" s="115"/>
      <c r="H88" s="115"/>
      <c r="I88" s="113"/>
      <c r="J88" s="113"/>
      <c r="K88" s="113"/>
      <c r="L88" s="113"/>
      <c r="M88" s="113"/>
      <c r="N88" s="115"/>
      <c r="O88" s="113"/>
      <c r="P88" s="113"/>
      <c r="Q88" s="113"/>
      <c r="R88" s="115"/>
      <c r="S88" s="113"/>
      <c r="T88" s="120"/>
      <c r="U88" s="82"/>
      <c r="V88" s="83" t="str">
        <f t="shared" si="2"/>
        <v>xxx</v>
      </c>
      <c r="W88" s="83">
        <f t="shared" si="3"/>
        <v>0</v>
      </c>
    </row>
    <row r="89" spans="1:23" x14ac:dyDescent="0.2">
      <c r="A89" s="83" t="str">
        <f>IF(B89&lt;&gt;"",MAX(A$5:A88)+1,"")</f>
        <v/>
      </c>
      <c r="B89" s="115"/>
      <c r="C89" s="113"/>
      <c r="D89" s="113"/>
      <c r="E89" s="113"/>
      <c r="F89" s="113"/>
      <c r="G89" s="115"/>
      <c r="H89" s="115"/>
      <c r="I89" s="113"/>
      <c r="J89" s="113"/>
      <c r="K89" s="113"/>
      <c r="L89" s="113"/>
      <c r="M89" s="113"/>
      <c r="N89" s="115"/>
      <c r="O89" s="113"/>
      <c r="P89" s="113"/>
      <c r="Q89" s="113"/>
      <c r="R89" s="115"/>
      <c r="S89" s="113"/>
      <c r="T89" s="120"/>
      <c r="U89" s="82"/>
      <c r="V89" s="83" t="str">
        <f t="shared" si="2"/>
        <v>xxx</v>
      </c>
      <c r="W89" s="83">
        <f t="shared" si="3"/>
        <v>0</v>
      </c>
    </row>
    <row r="90" spans="1:23" x14ac:dyDescent="0.2">
      <c r="A90" s="83" t="str">
        <f>IF(B90&lt;&gt;"",MAX(A$5:A89)+1,"")</f>
        <v/>
      </c>
      <c r="B90" s="115"/>
      <c r="C90" s="113"/>
      <c r="D90" s="113"/>
      <c r="E90" s="113"/>
      <c r="F90" s="113"/>
      <c r="G90" s="115"/>
      <c r="H90" s="115"/>
      <c r="I90" s="113"/>
      <c r="J90" s="113"/>
      <c r="K90" s="113"/>
      <c r="L90" s="113"/>
      <c r="M90" s="113"/>
      <c r="N90" s="115"/>
      <c r="O90" s="113"/>
      <c r="P90" s="113"/>
      <c r="Q90" s="113"/>
      <c r="R90" s="115"/>
      <c r="S90" s="113"/>
      <c r="T90" s="120"/>
      <c r="U90" s="82"/>
      <c r="V90" s="83" t="str">
        <f t="shared" si="2"/>
        <v>xxx</v>
      </c>
      <c r="W90" s="83">
        <f t="shared" si="3"/>
        <v>0</v>
      </c>
    </row>
    <row r="91" spans="1:23" x14ac:dyDescent="0.2">
      <c r="A91" s="83" t="str">
        <f>IF(B91&lt;&gt;"",MAX(A$5:A90)+1,"")</f>
        <v/>
      </c>
      <c r="B91" s="115"/>
      <c r="C91" s="113"/>
      <c r="D91" s="113"/>
      <c r="E91" s="113"/>
      <c r="F91" s="113"/>
      <c r="G91" s="115"/>
      <c r="H91" s="115"/>
      <c r="I91" s="113"/>
      <c r="J91" s="113"/>
      <c r="K91" s="113"/>
      <c r="L91" s="113"/>
      <c r="M91" s="113"/>
      <c r="N91" s="115"/>
      <c r="O91" s="113"/>
      <c r="P91" s="113"/>
      <c r="Q91" s="113"/>
      <c r="R91" s="115"/>
      <c r="S91" s="113"/>
      <c r="T91" s="120"/>
      <c r="U91" s="82"/>
      <c r="V91" s="83" t="str">
        <f t="shared" si="2"/>
        <v>xxx</v>
      </c>
      <c r="W91" s="83">
        <f t="shared" si="3"/>
        <v>0</v>
      </c>
    </row>
    <row r="92" spans="1:23" x14ac:dyDescent="0.2">
      <c r="A92" s="83" t="str">
        <f>IF(B92&lt;&gt;"",MAX(A$5:A91)+1,"")</f>
        <v/>
      </c>
      <c r="B92" s="115"/>
      <c r="C92" s="113"/>
      <c r="D92" s="113"/>
      <c r="E92" s="113"/>
      <c r="F92" s="113"/>
      <c r="G92" s="115"/>
      <c r="H92" s="115"/>
      <c r="I92" s="113"/>
      <c r="J92" s="113"/>
      <c r="K92" s="113"/>
      <c r="L92" s="113"/>
      <c r="M92" s="113"/>
      <c r="N92" s="115"/>
      <c r="O92" s="113"/>
      <c r="P92" s="113"/>
      <c r="Q92" s="113"/>
      <c r="R92" s="115"/>
      <c r="S92" s="113"/>
      <c r="T92" s="120"/>
      <c r="U92" s="82"/>
      <c r="V92" s="83" t="str">
        <f t="shared" si="2"/>
        <v>xxx</v>
      </c>
      <c r="W92" s="83">
        <f t="shared" si="3"/>
        <v>0</v>
      </c>
    </row>
    <row r="93" spans="1:23" x14ac:dyDescent="0.2">
      <c r="A93" s="83" t="str">
        <f>IF(B93&lt;&gt;"",MAX(A$5:A92)+1,"")</f>
        <v/>
      </c>
      <c r="B93" s="115"/>
      <c r="C93" s="113"/>
      <c r="D93" s="113"/>
      <c r="E93" s="113"/>
      <c r="F93" s="113"/>
      <c r="G93" s="115"/>
      <c r="H93" s="115"/>
      <c r="I93" s="113"/>
      <c r="J93" s="113"/>
      <c r="K93" s="113"/>
      <c r="L93" s="113"/>
      <c r="M93" s="113"/>
      <c r="N93" s="115"/>
      <c r="O93" s="113"/>
      <c r="P93" s="113"/>
      <c r="Q93" s="113"/>
      <c r="R93" s="115"/>
      <c r="S93" s="113"/>
      <c r="T93" s="120"/>
      <c r="U93" s="82"/>
      <c r="V93" s="83" t="str">
        <f t="shared" si="2"/>
        <v>xxx</v>
      </c>
      <c r="W93" s="83">
        <f t="shared" si="3"/>
        <v>0</v>
      </c>
    </row>
    <row r="94" spans="1:23" x14ac:dyDescent="0.2">
      <c r="A94" s="83" t="str">
        <f>IF(B94&lt;&gt;"",MAX(A$5:A93)+1,"")</f>
        <v/>
      </c>
      <c r="B94" s="115"/>
      <c r="C94" s="113"/>
      <c r="D94" s="113"/>
      <c r="E94" s="113"/>
      <c r="F94" s="113"/>
      <c r="G94" s="115"/>
      <c r="H94" s="115"/>
      <c r="I94" s="113"/>
      <c r="J94" s="113"/>
      <c r="K94" s="113"/>
      <c r="L94" s="113"/>
      <c r="M94" s="113"/>
      <c r="N94" s="115"/>
      <c r="O94" s="113"/>
      <c r="P94" s="113"/>
      <c r="Q94" s="113"/>
      <c r="R94" s="115"/>
      <c r="S94" s="113"/>
      <c r="T94" s="120"/>
      <c r="U94" s="82"/>
      <c r="V94" s="83" t="str">
        <f t="shared" si="2"/>
        <v>xxx</v>
      </c>
      <c r="W94" s="83">
        <f t="shared" si="3"/>
        <v>0</v>
      </c>
    </row>
    <row r="95" spans="1:23" x14ac:dyDescent="0.2">
      <c r="A95" s="83" t="str">
        <f>IF(B95&lt;&gt;"",MAX(A$5:A94)+1,"")</f>
        <v/>
      </c>
      <c r="B95" s="115"/>
      <c r="C95" s="113"/>
      <c r="D95" s="113"/>
      <c r="E95" s="113"/>
      <c r="F95" s="113"/>
      <c r="G95" s="115"/>
      <c r="H95" s="115"/>
      <c r="I95" s="113"/>
      <c r="J95" s="113"/>
      <c r="K95" s="113"/>
      <c r="L95" s="113"/>
      <c r="M95" s="113"/>
      <c r="N95" s="115"/>
      <c r="O95" s="113"/>
      <c r="P95" s="113"/>
      <c r="Q95" s="113"/>
      <c r="R95" s="115"/>
      <c r="S95" s="113"/>
      <c r="T95" s="120"/>
      <c r="U95" s="82"/>
      <c r="V95" s="83" t="str">
        <f t="shared" si="2"/>
        <v>xxx</v>
      </c>
      <c r="W95" s="83">
        <f t="shared" si="3"/>
        <v>0</v>
      </c>
    </row>
    <row r="96" spans="1:23" x14ac:dyDescent="0.2">
      <c r="A96" s="83" t="str">
        <f>IF(B96&lt;&gt;"",MAX(A$5:A95)+1,"")</f>
        <v/>
      </c>
      <c r="B96" s="115"/>
      <c r="C96" s="113"/>
      <c r="D96" s="113"/>
      <c r="E96" s="113"/>
      <c r="F96" s="113"/>
      <c r="G96" s="115"/>
      <c r="H96" s="115"/>
      <c r="I96" s="113"/>
      <c r="J96" s="113"/>
      <c r="K96" s="113"/>
      <c r="L96" s="113"/>
      <c r="M96" s="113"/>
      <c r="N96" s="115"/>
      <c r="O96" s="113"/>
      <c r="P96" s="113"/>
      <c r="Q96" s="113"/>
      <c r="R96" s="115"/>
      <c r="S96" s="113"/>
      <c r="T96" s="120"/>
      <c r="U96" s="82"/>
      <c r="V96" s="83" t="str">
        <f t="shared" si="2"/>
        <v>xxx</v>
      </c>
      <c r="W96" s="83">
        <f t="shared" si="3"/>
        <v>0</v>
      </c>
    </row>
    <row r="97" spans="1:23" x14ac:dyDescent="0.2">
      <c r="A97" s="83" t="str">
        <f>IF(B97&lt;&gt;"",MAX(A$5:A96)+1,"")</f>
        <v/>
      </c>
      <c r="B97" s="115"/>
      <c r="C97" s="113"/>
      <c r="D97" s="113"/>
      <c r="E97" s="113"/>
      <c r="F97" s="113"/>
      <c r="G97" s="115"/>
      <c r="H97" s="115"/>
      <c r="I97" s="113"/>
      <c r="J97" s="113"/>
      <c r="K97" s="113"/>
      <c r="L97" s="113"/>
      <c r="M97" s="113"/>
      <c r="N97" s="115"/>
      <c r="O97" s="113"/>
      <c r="P97" s="113"/>
      <c r="Q97" s="113"/>
      <c r="R97" s="115"/>
      <c r="S97" s="113"/>
      <c r="T97" s="120"/>
      <c r="U97" s="82"/>
      <c r="V97" s="83" t="str">
        <f t="shared" si="2"/>
        <v>xxx</v>
      </c>
      <c r="W97" s="83">
        <f t="shared" si="3"/>
        <v>0</v>
      </c>
    </row>
    <row r="98" spans="1:23" x14ac:dyDescent="0.2">
      <c r="A98" s="83" t="str">
        <f>IF(B98&lt;&gt;"",MAX(A$5:A97)+1,"")</f>
        <v/>
      </c>
      <c r="B98" s="115"/>
      <c r="C98" s="113"/>
      <c r="D98" s="113"/>
      <c r="E98" s="113"/>
      <c r="F98" s="113"/>
      <c r="G98" s="115"/>
      <c r="H98" s="115"/>
      <c r="I98" s="113"/>
      <c r="J98" s="113"/>
      <c r="K98" s="113"/>
      <c r="L98" s="113"/>
      <c r="M98" s="113"/>
      <c r="N98" s="115"/>
      <c r="O98" s="113"/>
      <c r="P98" s="113"/>
      <c r="Q98" s="113"/>
      <c r="R98" s="115"/>
      <c r="S98" s="113"/>
      <c r="T98" s="120"/>
      <c r="U98" s="82"/>
      <c r="V98" s="83" t="str">
        <f t="shared" si="2"/>
        <v>xxx</v>
      </c>
      <c r="W98" s="83">
        <f t="shared" si="3"/>
        <v>0</v>
      </c>
    </row>
    <row r="99" spans="1:23" x14ac:dyDescent="0.2">
      <c r="A99" s="83" t="str">
        <f>IF(B99&lt;&gt;"",MAX(A$5:A98)+1,"")</f>
        <v/>
      </c>
      <c r="B99" s="115"/>
      <c r="C99" s="113"/>
      <c r="D99" s="113"/>
      <c r="E99" s="113"/>
      <c r="F99" s="113"/>
      <c r="G99" s="115"/>
      <c r="H99" s="115"/>
      <c r="I99" s="113"/>
      <c r="J99" s="113"/>
      <c r="K99" s="113"/>
      <c r="L99" s="113"/>
      <c r="M99" s="113"/>
      <c r="N99" s="115"/>
      <c r="O99" s="113"/>
      <c r="P99" s="113"/>
      <c r="Q99" s="113"/>
      <c r="R99" s="115"/>
      <c r="S99" s="113"/>
      <c r="T99" s="120"/>
      <c r="U99" s="82"/>
      <c r="V99" s="83" t="str">
        <f t="shared" si="2"/>
        <v>xxx</v>
      </c>
      <c r="W99" s="83">
        <f t="shared" si="3"/>
        <v>0</v>
      </c>
    </row>
    <row r="100" spans="1:23" x14ac:dyDescent="0.2">
      <c r="A100" s="82" t="s">
        <v>43</v>
      </c>
      <c r="B100" s="79" t="s">
        <v>43</v>
      </c>
      <c r="C100" s="79" t="s">
        <v>43</v>
      </c>
      <c r="D100" s="79" t="s">
        <v>43</v>
      </c>
      <c r="E100" s="79" t="s">
        <v>43</v>
      </c>
      <c r="F100" s="79" t="s">
        <v>43</v>
      </c>
      <c r="G100" s="79" t="s">
        <v>43</v>
      </c>
      <c r="H100" s="79" t="s">
        <v>43</v>
      </c>
      <c r="I100" s="79" t="s">
        <v>43</v>
      </c>
      <c r="J100" s="79" t="s">
        <v>43</v>
      </c>
      <c r="K100" s="79" t="s">
        <v>43</v>
      </c>
      <c r="L100" s="79" t="s">
        <v>43</v>
      </c>
      <c r="M100" s="79" t="s">
        <v>43</v>
      </c>
      <c r="N100" s="79" t="s">
        <v>43</v>
      </c>
      <c r="O100" s="79" t="s">
        <v>43</v>
      </c>
      <c r="P100" s="79" t="s">
        <v>43</v>
      </c>
      <c r="Q100" s="79" t="s">
        <v>43</v>
      </c>
      <c r="R100" s="79" t="s">
        <v>43</v>
      </c>
      <c r="S100" s="79" t="s">
        <v>43</v>
      </c>
      <c r="T100" s="79" t="s">
        <v>43</v>
      </c>
      <c r="U100" s="79" t="s">
        <v>43</v>
      </c>
    </row>
  </sheetData>
  <sortState ref="Q32:R45">
    <sortCondition ref="Q32:Q45"/>
  </sortState>
  <mergeCells count="18">
    <mergeCell ref="R2:R5"/>
    <mergeCell ref="S2:S5"/>
    <mergeCell ref="D3:F3"/>
    <mergeCell ref="H1:J1"/>
    <mergeCell ref="P1:Q1"/>
    <mergeCell ref="H2:J2"/>
    <mergeCell ref="H3:J3"/>
    <mergeCell ref="P2:Q2"/>
    <mergeCell ref="P3:Q3"/>
    <mergeCell ref="B1:B4"/>
    <mergeCell ref="C4:F4"/>
    <mergeCell ref="K2:M2"/>
    <mergeCell ref="K1:M1"/>
    <mergeCell ref="K3:M3"/>
    <mergeCell ref="D2:F2"/>
    <mergeCell ref="D1:F1"/>
    <mergeCell ref="H4:J4"/>
    <mergeCell ref="K4:M4"/>
  </mergeCells>
  <pageMargins left="0.7" right="0.7" top="0.78740157499999996" bottom="0.78740157499999996" header="0.3" footer="0.3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locked="0" defaultSize="0" print="0" autoFill="0" autoPict="0" macro="[0]!Drucken">
                <anchor moveWithCells="1" sizeWithCells="1">
                  <from>
                    <xdr:col>6</xdr:col>
                    <xdr:colOff>76200</xdr:colOff>
                    <xdr:row>0</xdr:row>
                    <xdr:rowOff>28575</xdr:rowOff>
                  </from>
                  <to>
                    <xdr:col>7</xdr:col>
                    <xdr:colOff>409575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Tabelle2.A_B_Sortieren">
                <anchor moveWithCells="1" sizeWithCells="1">
                  <from>
                    <xdr:col>6</xdr:col>
                    <xdr:colOff>57150</xdr:colOff>
                    <xdr:row>1</xdr:row>
                    <xdr:rowOff>142875</xdr:rowOff>
                  </from>
                  <to>
                    <xdr:col>7</xdr:col>
                    <xdr:colOff>400050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Option Button 10">
              <controlPr defaultSize="0" print="0" autoFill="0" autoLine="0" autoPict="0">
                <anchor moveWithCells="1">
                  <from>
                    <xdr:col>14</xdr:col>
                    <xdr:colOff>1571625</xdr:colOff>
                    <xdr:row>0</xdr:row>
                    <xdr:rowOff>9525</xdr:rowOff>
                  </from>
                  <to>
                    <xdr:col>14</xdr:col>
                    <xdr:colOff>1876425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7" name="Option Button 11">
              <controlPr defaultSize="0" autoFill="0" autoLine="0" autoPict="0">
                <anchor moveWithCells="1">
                  <from>
                    <xdr:col>14</xdr:col>
                    <xdr:colOff>1571625</xdr:colOff>
                    <xdr:row>1</xdr:row>
                    <xdr:rowOff>28575</xdr:rowOff>
                  </from>
                  <to>
                    <xdr:col>14</xdr:col>
                    <xdr:colOff>1876425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8" name="Option Button 12">
              <controlPr defaultSize="0" autoFill="0" autoLine="0" autoPict="0">
                <anchor moveWithCells="1">
                  <from>
                    <xdr:col>14</xdr:col>
                    <xdr:colOff>1571625</xdr:colOff>
                    <xdr:row>2</xdr:row>
                    <xdr:rowOff>28575</xdr:rowOff>
                  </from>
                  <to>
                    <xdr:col>14</xdr:col>
                    <xdr:colOff>1876425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FF0000"/>
  </sheetPr>
  <dimension ref="A1:AE38"/>
  <sheetViews>
    <sheetView tabSelected="1" zoomScaleNormal="100" workbookViewId="0">
      <selection activeCell="G18" sqref="G18"/>
    </sheetView>
  </sheetViews>
  <sheetFormatPr baseColWidth="10" defaultColWidth="11.83203125" defaultRowHeight="12.75" x14ac:dyDescent="0.2"/>
  <cols>
    <col min="1" max="1" width="4.33203125" style="3" customWidth="1"/>
    <col min="2" max="4" width="5.33203125" style="3" customWidth="1"/>
    <col min="5" max="5" width="11.83203125" style="3"/>
    <col min="6" max="6" width="14.83203125" style="3" customWidth="1"/>
    <col min="7" max="7" width="8.1640625" style="3" customWidth="1"/>
    <col min="8" max="9" width="8.83203125" style="3" customWidth="1"/>
    <col min="10" max="10" width="6.33203125" style="3" customWidth="1"/>
    <col min="11" max="11" width="6.6640625" style="3" customWidth="1"/>
    <col min="12" max="12" width="7" style="3" customWidth="1"/>
    <col min="13" max="13" width="13.5" style="3" customWidth="1"/>
    <col min="14" max="14" width="3.83203125" style="3" customWidth="1"/>
    <col min="15" max="16" width="13.83203125" style="3" customWidth="1"/>
    <col min="17" max="17" width="3.6640625" style="3" customWidth="1"/>
    <col min="18" max="16384" width="11.83203125" style="3"/>
  </cols>
  <sheetData>
    <row r="1" spans="1:31" x14ac:dyDescent="0.2">
      <c r="A1" s="97"/>
      <c r="B1" s="97" t="s">
        <v>6</v>
      </c>
      <c r="C1" s="97"/>
      <c r="D1" s="97"/>
      <c r="E1" s="97"/>
      <c r="F1" s="97"/>
      <c r="G1" s="97"/>
      <c r="H1" s="97"/>
      <c r="I1" s="1"/>
      <c r="J1" s="2"/>
      <c r="K1" s="167" t="s">
        <v>7</v>
      </c>
      <c r="L1" s="168"/>
      <c r="M1" s="168"/>
      <c r="N1" s="168"/>
      <c r="O1" s="168"/>
      <c r="P1" s="168"/>
      <c r="Q1" s="168"/>
      <c r="R1" s="168"/>
      <c r="S1" s="168"/>
      <c r="U1" s="1"/>
    </row>
    <row r="2" spans="1:31" x14ac:dyDescent="0.2">
      <c r="B2" s="98" t="s">
        <v>83</v>
      </c>
      <c r="C2" s="98"/>
      <c r="D2" s="98"/>
      <c r="E2" s="98"/>
      <c r="F2" s="98"/>
      <c r="G2" s="98"/>
      <c r="H2" s="98"/>
      <c r="I2" s="98"/>
    </row>
    <row r="3" spans="1:31" x14ac:dyDescent="0.2">
      <c r="J3" s="4"/>
      <c r="K3" s="170" t="s">
        <v>4</v>
      </c>
      <c r="L3" s="170"/>
      <c r="M3" s="170" t="s">
        <v>5</v>
      </c>
      <c r="N3" s="170"/>
      <c r="O3" s="170"/>
      <c r="P3" s="167" t="s">
        <v>9</v>
      </c>
      <c r="Q3" s="167"/>
      <c r="R3" s="167"/>
    </row>
    <row r="4" spans="1:31" ht="15.75" x14ac:dyDescent="0.25">
      <c r="A4" s="101"/>
      <c r="B4" s="212" t="str">
        <f>"Anmeldung - AGILITY " &amp;IF(Daten!O1=1,Daten!P$1,IF(Daten!O$1=2,Daten!P$2,Daten!P$3))</f>
        <v>Anmeldung - AGILITY Cup des IRJGV</v>
      </c>
      <c r="C4" s="212"/>
      <c r="D4" s="212"/>
      <c r="E4" s="212"/>
      <c r="F4" s="212"/>
      <c r="G4" s="212"/>
      <c r="H4" s="212"/>
      <c r="I4" s="212"/>
      <c r="J4" s="96"/>
      <c r="K4" s="206">
        <f>Daten!D1</f>
        <v>43583</v>
      </c>
      <c r="L4" s="207"/>
      <c r="M4" s="208" t="str">
        <f>Daten!D2</f>
        <v>Bremervörde</v>
      </c>
      <c r="N4" s="209"/>
      <c r="O4" s="209"/>
      <c r="P4" s="208" t="str">
        <f>Daten!D3</f>
        <v>Niederelbe</v>
      </c>
      <c r="Q4" s="209"/>
      <c r="R4" s="209"/>
      <c r="S4" s="210"/>
      <c r="T4" s="1"/>
    </row>
    <row r="5" spans="1:31" s="7" customFormat="1" ht="11.25" x14ac:dyDescent="0.2">
      <c r="A5" s="5"/>
      <c r="B5" s="5"/>
      <c r="C5" s="5"/>
      <c r="D5" s="5"/>
      <c r="E5" s="5"/>
      <c r="F5" s="6"/>
      <c r="G5" s="6"/>
      <c r="H5" s="6"/>
      <c r="I5" s="211" t="s">
        <v>11</v>
      </c>
      <c r="J5" s="211"/>
      <c r="K5" s="211"/>
      <c r="L5" s="211"/>
      <c r="M5" s="202" t="s">
        <v>12</v>
      </c>
      <c r="N5" s="202"/>
      <c r="O5" s="202"/>
      <c r="P5" s="6"/>
      <c r="R5" s="8"/>
    </row>
    <row r="6" spans="1:31" s="7" customFormat="1" ht="3.75" customHeight="1" x14ac:dyDescent="0.2">
      <c r="A6" s="9"/>
      <c r="B6" s="9"/>
      <c r="C6" s="9"/>
      <c r="D6" s="9"/>
      <c r="E6" s="9"/>
      <c r="F6" s="9"/>
      <c r="G6" s="9"/>
      <c r="H6" s="9"/>
      <c r="I6" s="10"/>
      <c r="J6" s="10"/>
      <c r="K6" s="10"/>
      <c r="L6" s="10"/>
      <c r="M6" s="10"/>
      <c r="N6" s="10"/>
      <c r="Q6" s="9"/>
      <c r="R6" s="9"/>
    </row>
    <row r="7" spans="1:31" s="12" customFormat="1" ht="9" x14ac:dyDescent="0.15">
      <c r="A7" s="213" t="s">
        <v>38</v>
      </c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11"/>
    </row>
    <row r="8" spans="1:31" ht="5.25" customHeight="1" x14ac:dyDescent="0.2">
      <c r="M8" s="13"/>
    </row>
    <row r="9" spans="1:31" ht="15.75" x14ac:dyDescent="0.25">
      <c r="A9" s="215" t="s">
        <v>17</v>
      </c>
      <c r="B9" s="215"/>
      <c r="C9" s="215"/>
      <c r="D9" s="215"/>
      <c r="E9" s="215"/>
      <c r="F9" s="102" t="str">
        <f>Daten!K1</f>
        <v>Nord</v>
      </c>
      <c r="G9" s="14" t="s">
        <v>3</v>
      </c>
      <c r="H9" s="216" t="str">
        <f>Daten!K2</f>
        <v>Gehlenberg</v>
      </c>
      <c r="I9" s="217"/>
      <c r="J9" s="217"/>
      <c r="K9" s="217"/>
      <c r="L9" s="217"/>
      <c r="M9" s="218"/>
      <c r="N9" s="15" t="s">
        <v>9</v>
      </c>
      <c r="O9" s="216" t="str">
        <f>Daten!K3</f>
        <v>Ems - Ostfriesland</v>
      </c>
      <c r="P9" s="162"/>
      <c r="Q9" s="162"/>
      <c r="R9" s="162"/>
      <c r="S9" s="162"/>
    </row>
    <row r="10" spans="1:31" x14ac:dyDescent="0.2">
      <c r="A10" s="219" t="s">
        <v>18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</row>
    <row r="11" spans="1:31" s="7" customFormat="1" ht="12.75" customHeight="1" x14ac:dyDescent="0.2">
      <c r="A11" s="16"/>
      <c r="B11" s="16"/>
      <c r="C11" s="17"/>
      <c r="H11" s="220" t="s">
        <v>22</v>
      </c>
      <c r="I11" s="220"/>
      <c r="J11" s="220"/>
    </row>
    <row r="12" spans="1:31" s="22" customFormat="1" ht="15.75" x14ac:dyDescent="0.25">
      <c r="A12" s="147"/>
      <c r="B12" s="99" t="s">
        <v>70</v>
      </c>
      <c r="C12" s="19" t="s">
        <v>0</v>
      </c>
      <c r="D12" s="20" t="s">
        <v>1</v>
      </c>
      <c r="E12" s="189" t="s">
        <v>14</v>
      </c>
      <c r="F12" s="189"/>
      <c r="G12" s="21" t="s">
        <v>15</v>
      </c>
      <c r="H12" s="20" t="s">
        <v>16</v>
      </c>
      <c r="I12" s="20" t="s">
        <v>10</v>
      </c>
      <c r="J12" s="189" t="s">
        <v>2</v>
      </c>
      <c r="K12" s="189"/>
      <c r="L12" s="189"/>
      <c r="M12" s="189"/>
      <c r="N12" s="196" t="s">
        <v>8</v>
      </c>
      <c r="O12" s="196"/>
      <c r="P12" s="196"/>
      <c r="Q12" s="189" t="s">
        <v>23</v>
      </c>
      <c r="R12" s="189"/>
      <c r="S12" s="189"/>
    </row>
    <row r="13" spans="1:31" s="22" customFormat="1" ht="15.75" x14ac:dyDescent="0.25">
      <c r="A13" s="148">
        <v>1</v>
      </c>
      <c r="B13" s="95" t="str">
        <f>IF(ISERROR(VLOOKUP(A13,Daten!A:Q,3,FALSE)),"",IF(VLOOKUP(A13,Daten!A:S,18,FALSE)=0,"",VLOOKUP(A13,Daten!A:S,18,FALSE)))</f>
        <v/>
      </c>
      <c r="C13" s="24" t="str">
        <f>IF(ISERROR(VLOOKUP(A13,Daten!A:Q,3,FALSE)),"",IF(VLOOKUP(A13,Daten!A:Q,9,FALSE)&lt;&gt;"",VLOOKUP(A13,Daten!A:Q,9,FALSE),""))</f>
        <v/>
      </c>
      <c r="D13" s="25" t="str">
        <f>IF(ISERROR(VLOOKUP(A13,Daten!A:Q,3,FALSE)),"",IF(VLOOKUP(A13,Daten!A:Q,10,FALSE)&lt;&gt;"",VLOOKUP(A13,Daten!A:Q,10,FALSE),""))</f>
        <v/>
      </c>
      <c r="E13" s="221" t="str">
        <f>IF(ISERROR(VLOOKUP(A13,Daten!A:Q,3,FALSE)),"",IF(VLOOKUP(A13,Daten!A:Q,11,FALSE)&lt;&gt;"",VLOOKUP(A13,Daten!A:Q,11,FALSE),""))</f>
        <v/>
      </c>
      <c r="F13" s="223"/>
      <c r="G13" s="25" t="str">
        <f>IF(ISERROR(VLOOKUP(A13,Daten!A:Q,3,FALSE)),"",IF(VLOOKUP(A13,Daten!A:Q,12,FALSE)&lt;&gt;"",VLOOKUP(A13,Daten!A:Q,12,FALSE),""))</f>
        <v/>
      </c>
      <c r="H13" s="25" t="str">
        <f>IF(ISERROR(VLOOKUP(A13,Daten!A:Q,3,FALSE)),"",IF(VLOOKUP(A13,Daten!A:Q,13,FALSE)&lt;&gt;"",VLOOKUP(A13,Daten!A:Q,13,FALSE),""))</f>
        <v/>
      </c>
      <c r="I13" s="25" t="str">
        <f>IF(ISERROR(VLOOKUP(A13,Daten!A:Q,3,FALSE)),"",IF(VLOOKUP(A13,Daten!A:Q,14,FALSE)&lt;&gt;"",VLOOKUP(A13,Daten!A:Q,14,FALSE),""))</f>
        <v/>
      </c>
      <c r="J13" s="205" t="str">
        <f>IF(ISERROR(VLOOKUP(A13,Daten!A:Q,3,FALSE)),"",IF(VLOOKUP(A13,Daten!A:Q,15,FALSE)&lt;&gt;"",VLOOKUP(A13,Daten!A:Q,15,FALSE),""))</f>
        <v/>
      </c>
      <c r="K13" s="205"/>
      <c r="L13" s="205"/>
      <c r="M13" s="205"/>
      <c r="N13" s="205" t="str">
        <f>IF(ISERROR(VLOOKUP(A13,Daten!A:Q,3,FALSE)),"",IF(VLOOKUP(A13,Daten!A:Q,16,FALSE)&lt;&gt;"",VLOOKUP(A13,Daten!A:Q,16,FALSE),""))</f>
        <v/>
      </c>
      <c r="O13" s="205"/>
      <c r="P13" s="205"/>
      <c r="Q13" s="205" t="str">
        <f>IF(ISERROR(VLOOKUP(A13,Daten!A:Q,3,FALSE)),"",IF(VLOOKUP(A13,Daten!A:Q,17,FALSE)&lt;&gt;"",VLOOKUP(A13,Daten!A:Q,17,FALSE),""))</f>
        <v/>
      </c>
      <c r="R13" s="205"/>
      <c r="S13" s="205"/>
    </row>
    <row r="14" spans="1:31" s="22" customFormat="1" ht="12.75" customHeight="1" x14ac:dyDescent="0.25">
      <c r="A14" s="149"/>
      <c r="B14" s="187" t="s">
        <v>13</v>
      </c>
      <c r="C14" s="187"/>
      <c r="D14" s="187"/>
      <c r="E14" s="187"/>
      <c r="F14" s="188"/>
      <c r="G14" s="196" t="s">
        <v>19</v>
      </c>
      <c r="H14" s="196"/>
      <c r="I14" s="196"/>
      <c r="J14" s="189" t="s">
        <v>20</v>
      </c>
      <c r="K14" s="189"/>
      <c r="L14" s="189"/>
      <c r="M14" s="189"/>
      <c r="N14" s="196" t="s">
        <v>21</v>
      </c>
      <c r="O14" s="196"/>
      <c r="P14" s="196" t="s">
        <v>24</v>
      </c>
      <c r="Q14" s="196"/>
      <c r="R14" s="196" t="s">
        <v>25</v>
      </c>
      <c r="S14" s="196"/>
    </row>
    <row r="15" spans="1:31" s="22" customFormat="1" ht="15.75" customHeight="1" x14ac:dyDescent="0.25">
      <c r="A15" s="147"/>
      <c r="B15" s="221" t="str">
        <f>IF(ISERROR(VLOOKUP(A13,Daten!A:Q,3,FALSE)),"",IF(VLOOKUP(A13,Daten!A:Q,3,FALSE)&lt;&gt;"",VLOOKUP(A13,Daten!A:Q,3,FALSE),""))</f>
        <v/>
      </c>
      <c r="C15" s="222"/>
      <c r="D15" s="222"/>
      <c r="E15" s="222"/>
      <c r="F15" s="223"/>
      <c r="G15" s="205" t="str">
        <f>IF(ISERROR(VLOOKUP(A13,Daten!A:Q,3,FALSE)),"",IF(VLOOKUP(A13,Daten!A:Q,4,FALSE)&lt;&gt;"",VLOOKUP(A13,Daten!A:Q,4,FALSE),""))</f>
        <v/>
      </c>
      <c r="H15" s="205"/>
      <c r="I15" s="205"/>
      <c r="J15" s="205" t="str">
        <f>IF(ISERROR(VLOOKUP(A13,Daten!A:Q,3,FALSE)),"",IF(VLOOKUP(A13,Daten!A:Q,5,FALSE)&lt;&gt;"",VLOOKUP(A13,Daten!A:Q,5,FALSE),""))</f>
        <v/>
      </c>
      <c r="K15" s="205"/>
      <c r="L15" s="205"/>
      <c r="M15" s="205"/>
      <c r="N15" s="205" t="str">
        <f>IF(ISERROR(VLOOKUP(A13,Daten!A:Q,3,FALSE)),"",IF(VLOOKUP(A13,Daten!A:Q,6,FALSE)&lt;&gt;"",VLOOKUP(A13,Daten!A:Q,6,FALSE),""))</f>
        <v/>
      </c>
      <c r="O15" s="205"/>
      <c r="P15" s="205" t="str">
        <f>IF(ISERROR(VLOOKUP(A13,Daten!A:Q,3,FALSE)),"",IF(VLOOKUP(A13,Daten!A:Q,7,FALSE)&lt;&gt;"",VLOOKUP(A13,Daten!A:Q,7,FALSE),""))</f>
        <v/>
      </c>
      <c r="Q15" s="205"/>
      <c r="R15" s="205" t="str">
        <f>IF(ISERROR(VLOOKUP(A13,Daten!A:Q,3,FALSE)),"",IF(VLOOKUP(A13,Daten!A:Q,8,FALSE)&lt;&gt;"",VLOOKUP(A13,Daten!A:Q,8,FALSE),""))</f>
        <v/>
      </c>
      <c r="S15" s="205"/>
    </row>
    <row r="16" spans="1:31" ht="27" customHeight="1" x14ac:dyDescent="0.4">
      <c r="A16" s="27"/>
      <c r="B16" s="27"/>
      <c r="C16" s="100" t="s">
        <v>37</v>
      </c>
      <c r="D16" s="190" t="s">
        <v>42</v>
      </c>
      <c r="E16" s="191"/>
      <c r="F16" s="191"/>
      <c r="G16" s="192"/>
      <c r="H16" s="192"/>
      <c r="I16" s="192"/>
      <c r="J16" s="192"/>
      <c r="K16" s="192"/>
      <c r="L16" s="192"/>
      <c r="M16" s="193"/>
      <c r="N16" s="197">
        <f>Daten!D1-14</f>
        <v>43569</v>
      </c>
      <c r="O16" s="198"/>
      <c r="P16" s="199" t="s">
        <v>28</v>
      </c>
      <c r="Q16" s="200"/>
      <c r="R16" s="200"/>
      <c r="S16" s="201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22" x14ac:dyDescent="0.2">
      <c r="A17" s="30"/>
      <c r="B17" s="30"/>
      <c r="C17" s="10"/>
      <c r="D17" s="5"/>
      <c r="E17" s="31"/>
      <c r="F17" s="5"/>
      <c r="G17" s="5"/>
      <c r="H17" s="5"/>
      <c r="I17" s="31"/>
      <c r="J17" s="31"/>
      <c r="K17" s="31"/>
      <c r="L17" s="31"/>
      <c r="M17" s="31"/>
      <c r="N17" s="202" t="s">
        <v>27</v>
      </c>
      <c r="O17" s="202"/>
      <c r="P17" s="203" t="s">
        <v>26</v>
      </c>
      <c r="Q17" s="204"/>
      <c r="R17" s="204"/>
      <c r="S17" s="204"/>
    </row>
    <row r="18" spans="1:22" x14ac:dyDescent="0.2">
      <c r="A18" s="32"/>
      <c r="B18" s="32"/>
      <c r="C18" s="7"/>
      <c r="D18" s="7"/>
      <c r="E18" s="7"/>
      <c r="F18" s="7"/>
      <c r="G18" s="7"/>
      <c r="H18" s="195" t="s">
        <v>22</v>
      </c>
      <c r="I18" s="195"/>
      <c r="J18" s="195"/>
      <c r="K18" s="7"/>
      <c r="L18" s="7"/>
      <c r="M18" s="7"/>
      <c r="N18" s="7"/>
      <c r="O18" s="7"/>
      <c r="P18" s="7"/>
      <c r="Q18" s="7"/>
      <c r="R18" s="7"/>
      <c r="S18" s="7"/>
    </row>
    <row r="19" spans="1:22" x14ac:dyDescent="0.2">
      <c r="A19" s="33"/>
      <c r="B19" s="99" t="s">
        <v>70</v>
      </c>
      <c r="C19" s="19" t="s">
        <v>0</v>
      </c>
      <c r="D19" s="20" t="s">
        <v>1</v>
      </c>
      <c r="E19" s="189" t="s">
        <v>14</v>
      </c>
      <c r="F19" s="189"/>
      <c r="G19" s="21" t="s">
        <v>15</v>
      </c>
      <c r="H19" s="20" t="s">
        <v>16</v>
      </c>
      <c r="I19" s="20" t="s">
        <v>10</v>
      </c>
      <c r="J19" s="189" t="s">
        <v>2</v>
      </c>
      <c r="K19" s="189"/>
      <c r="L19" s="189"/>
      <c r="M19" s="189"/>
      <c r="N19" s="196" t="s">
        <v>8</v>
      </c>
      <c r="O19" s="196"/>
      <c r="P19" s="196"/>
      <c r="Q19" s="189" t="s">
        <v>23</v>
      </c>
      <c r="R19" s="189"/>
      <c r="S19" s="189"/>
    </row>
    <row r="20" spans="1:22" ht="15.75" x14ac:dyDescent="0.25">
      <c r="A20" s="23">
        <f>A13+1</f>
        <v>2</v>
      </c>
      <c r="B20" s="95" t="str">
        <f>IF(ISERROR(VLOOKUP(A20,Daten!A:Q,3,FALSE)),"",IF(VLOOKUP(A20,Daten!A:S,18,FALSE)=0,"",VLOOKUP(A20,Daten!A:S,18,FALSE)))</f>
        <v/>
      </c>
      <c r="C20" s="95" t="str">
        <f>IF(ISERROR(VLOOKUP(A20,Daten!A:Q,3,FALSE)),"",IF(VLOOKUP(A20,Daten!A:Q,9,FALSE)&lt;&gt;"",VLOOKUP(A20,Daten!A:Q,9,FALSE),""))</f>
        <v/>
      </c>
      <c r="D20" s="96" t="str">
        <f>IF(ISERROR(VLOOKUP(A20,Daten!A:Q,3,FALSE)),"",IF(VLOOKUP(A20,Daten!A:Q,10,FALSE)&lt;&gt;"",VLOOKUP(A20,Daten!A:Q,10,FALSE),""))</f>
        <v/>
      </c>
      <c r="E20" s="221" t="str">
        <f>IF(ISERROR(VLOOKUP(A20,Daten!A:Q,3,FALSE)),"",IF(VLOOKUP(A20,Daten!A:Q,11,FALSE)&lt;&gt;"",VLOOKUP(A20,Daten!A:Q,11,FALSE),""))</f>
        <v/>
      </c>
      <c r="F20" s="223"/>
      <c r="G20" s="25" t="str">
        <f>IF(ISERROR(VLOOKUP(A20,Daten!A:Q,3,FALSE)),"",IF(VLOOKUP(A20,Daten!A:Q,12,FALSE)&lt;&gt;"",VLOOKUP(A20,Daten!A:Q,12,FALSE),""))</f>
        <v/>
      </c>
      <c r="H20" s="25" t="str">
        <f>IF(ISERROR(VLOOKUP(A20,Daten!A:Q,3,FALSE)),"",IF(VLOOKUP(A20,Daten!A:Q,13,FALSE)&lt;&gt;"",VLOOKUP(A20,Daten!A:Q,13,FALSE),""))</f>
        <v/>
      </c>
      <c r="I20" s="25" t="str">
        <f>IF(ISERROR(VLOOKUP(A20,Daten!A:Q,3,FALSE)),"",IF(VLOOKUP(A20,Daten!A:Q,14,FALSE)&lt;&gt;"",VLOOKUP(A20,Daten!A:Q,14,FALSE),""))</f>
        <v/>
      </c>
      <c r="J20" s="205" t="str">
        <f>IF(ISERROR(VLOOKUP(A20,Daten!A:Q,3,FALSE)),"",IF(VLOOKUP(A20,Daten!A:Q,15,FALSE)&lt;&gt;"",VLOOKUP(A20,Daten!A:Q,15,FALSE),""))</f>
        <v/>
      </c>
      <c r="K20" s="205"/>
      <c r="L20" s="205"/>
      <c r="M20" s="205"/>
      <c r="N20" s="205" t="str">
        <f>IF(ISERROR(VLOOKUP(A20,Daten!A:Q,3,FALSE)),"",IF(VLOOKUP(A20,Daten!A:Q,16,FALSE)&lt;&gt;"",VLOOKUP(A20,Daten!A:Q,16,FALSE),""))</f>
        <v/>
      </c>
      <c r="O20" s="205"/>
      <c r="P20" s="205"/>
      <c r="Q20" s="205" t="str">
        <f>IF(ISERROR(VLOOKUP(A20,Daten!A:Q,3,FALSE)),"",IF(VLOOKUP(A20,Daten!A:Q,17,FALSE)&lt;&gt;"",VLOOKUP(A20,Daten!A:Q,17,FALSE),""))</f>
        <v/>
      </c>
      <c r="R20" s="205"/>
      <c r="S20" s="205"/>
    </row>
    <row r="21" spans="1:22" ht="12.75" customHeight="1" x14ac:dyDescent="0.2">
      <c r="A21" s="18"/>
      <c r="B21" s="187" t="s">
        <v>13</v>
      </c>
      <c r="C21" s="187"/>
      <c r="D21" s="187"/>
      <c r="E21" s="187"/>
      <c r="F21" s="188"/>
      <c r="G21" s="196" t="s">
        <v>19</v>
      </c>
      <c r="H21" s="196"/>
      <c r="I21" s="196"/>
      <c r="J21" s="189" t="s">
        <v>20</v>
      </c>
      <c r="K21" s="189"/>
      <c r="L21" s="189"/>
      <c r="M21" s="189"/>
      <c r="N21" s="196" t="s">
        <v>21</v>
      </c>
      <c r="O21" s="196"/>
      <c r="P21" s="196" t="s">
        <v>24</v>
      </c>
      <c r="Q21" s="196"/>
      <c r="R21" s="196" t="s">
        <v>25</v>
      </c>
      <c r="S21" s="196"/>
    </row>
    <row r="22" spans="1:22" ht="15.75" x14ac:dyDescent="0.25">
      <c r="A22" s="18"/>
      <c r="B22" s="221" t="str">
        <f>IF(ISERROR(VLOOKUP(A20,Daten!A:Q,3,FALSE)),"",IF(VLOOKUP(A20,Daten!A:Q,3,FALSE)&lt;&gt;"",VLOOKUP(A20,Daten!A:Q,3,FALSE),""))</f>
        <v/>
      </c>
      <c r="C22" s="222"/>
      <c r="D22" s="222"/>
      <c r="E22" s="222"/>
      <c r="F22" s="223"/>
      <c r="G22" s="205" t="str">
        <f>IF(ISERROR(VLOOKUP(A20,Daten!A:Q,3,FALSE)),"",IF(VLOOKUP(A20,Daten!A:Q,4,FALSE)&lt;&gt;"",VLOOKUP(A20,Daten!A:Q,4,FALSE),""))</f>
        <v/>
      </c>
      <c r="H22" s="205"/>
      <c r="I22" s="205"/>
      <c r="J22" s="205" t="str">
        <f>IF(ISERROR(VLOOKUP(A20,Daten!A:Q,3,FALSE)),"",IF(VLOOKUP(A20,Daten!A:Q,5,FALSE)&lt;&gt;"",VLOOKUP(A20,Daten!A:Q,5,FALSE),""))</f>
        <v/>
      </c>
      <c r="K22" s="205"/>
      <c r="L22" s="205"/>
      <c r="M22" s="205"/>
      <c r="N22" s="205" t="str">
        <f>IF(ISERROR(VLOOKUP(A20,Daten!A:Q,3,FALSE)),"",IF(VLOOKUP(A20,Daten!A:Q,6,FALSE)&lt;&gt;"",VLOOKUP(A20,Daten!A:Q,6,FALSE),""))</f>
        <v/>
      </c>
      <c r="O22" s="205"/>
      <c r="P22" s="205" t="str">
        <f>IF(ISERROR(VLOOKUP(A20,Daten!A:Q,3,FALSE)),"",IF(VLOOKUP(A20,Daten!A:Q,7,FALSE)&lt;&gt;"",VLOOKUP(A20,Daten!A:Q,7,FALSE),""))</f>
        <v/>
      </c>
      <c r="Q22" s="205"/>
      <c r="R22" s="205" t="str">
        <f>IF(ISERROR(VLOOKUP(A20,Daten!A:Q,3,FALSE)),"",IF(VLOOKUP(A20,Daten!A:Q,8,FALSE)&lt;&gt;"",VLOOKUP(A20,Daten!A:Q,8,FALSE),""))</f>
        <v/>
      </c>
      <c r="S22" s="205"/>
    </row>
    <row r="23" spans="1:22" ht="27.75" customHeight="1" x14ac:dyDescent="0.4">
      <c r="A23" s="27"/>
      <c r="B23" s="27"/>
      <c r="C23" s="28" t="s">
        <v>37</v>
      </c>
      <c r="D23" s="194" t="s">
        <v>42</v>
      </c>
      <c r="E23" s="192"/>
      <c r="F23" s="192"/>
      <c r="G23" s="192"/>
      <c r="H23" s="192"/>
      <c r="I23" s="192"/>
      <c r="J23" s="192"/>
      <c r="K23" s="192"/>
      <c r="L23" s="192"/>
      <c r="M23" s="193"/>
      <c r="N23" s="224" t="str">
        <f>IF(B22&lt;&gt;"",N16,"")</f>
        <v/>
      </c>
      <c r="O23" s="162"/>
      <c r="P23" s="199" t="s">
        <v>28</v>
      </c>
      <c r="Q23" s="200"/>
      <c r="R23" s="200"/>
      <c r="S23" s="201"/>
      <c r="V23" s="34"/>
    </row>
    <row r="24" spans="1:22" x14ac:dyDescent="0.2">
      <c r="A24" s="30"/>
      <c r="B24" s="30"/>
      <c r="C24" s="10"/>
      <c r="D24" s="5"/>
      <c r="E24" s="31"/>
      <c r="F24" s="5"/>
      <c r="G24" s="5"/>
      <c r="H24" s="5"/>
      <c r="I24" s="31"/>
      <c r="J24" s="31"/>
      <c r="K24" s="31"/>
      <c r="L24" s="31"/>
      <c r="M24" s="31"/>
      <c r="N24" s="202" t="s">
        <v>27</v>
      </c>
      <c r="O24" s="202"/>
      <c r="P24" s="203" t="s">
        <v>26</v>
      </c>
      <c r="Q24" s="204"/>
      <c r="R24" s="204"/>
      <c r="S24" s="204"/>
    </row>
    <row r="25" spans="1:22" x14ac:dyDescent="0.2">
      <c r="A25" s="16"/>
      <c r="B25" s="16"/>
      <c r="C25" s="7"/>
      <c r="D25" s="7"/>
      <c r="E25" s="7"/>
      <c r="F25" s="7"/>
      <c r="G25" s="7"/>
      <c r="H25" s="195" t="s">
        <v>22</v>
      </c>
      <c r="I25" s="195"/>
      <c r="J25" s="195"/>
      <c r="K25" s="7"/>
      <c r="L25" s="7"/>
      <c r="M25" s="7"/>
      <c r="N25" s="7"/>
      <c r="O25" s="7"/>
      <c r="P25" s="7"/>
      <c r="Q25" s="7"/>
      <c r="R25" s="7"/>
      <c r="S25" s="7"/>
    </row>
    <row r="26" spans="1:22" x14ac:dyDescent="0.2">
      <c r="A26" s="33"/>
      <c r="B26" s="99" t="s">
        <v>70</v>
      </c>
      <c r="C26" s="19" t="s">
        <v>0</v>
      </c>
      <c r="D26" s="20" t="s">
        <v>1</v>
      </c>
      <c r="E26" s="189" t="s">
        <v>14</v>
      </c>
      <c r="F26" s="189"/>
      <c r="G26" s="21" t="s">
        <v>15</v>
      </c>
      <c r="H26" s="20" t="s">
        <v>16</v>
      </c>
      <c r="I26" s="20" t="s">
        <v>10</v>
      </c>
      <c r="J26" s="189" t="s">
        <v>2</v>
      </c>
      <c r="K26" s="189"/>
      <c r="L26" s="189"/>
      <c r="M26" s="189"/>
      <c r="N26" s="196" t="s">
        <v>8</v>
      </c>
      <c r="O26" s="196"/>
      <c r="P26" s="196"/>
      <c r="Q26" s="189" t="s">
        <v>23</v>
      </c>
      <c r="R26" s="189"/>
      <c r="S26" s="189"/>
    </row>
    <row r="27" spans="1:22" ht="15.75" x14ac:dyDescent="0.25">
      <c r="A27" s="23">
        <f>A20+1</f>
        <v>3</v>
      </c>
      <c r="B27" s="95" t="str">
        <f>IF(ISERROR(VLOOKUP(A27,Daten!A:Q,3,FALSE)),"",IF(VLOOKUP(A27,Daten!A:S,18,FALSE)=0,"",VLOOKUP(A27,Daten!A:S,18,FALSE)))</f>
        <v/>
      </c>
      <c r="C27" s="95" t="str">
        <f>IF(ISERROR(VLOOKUP(A27,Daten!A:Q,3,FALSE)),"",IF(VLOOKUP(A27,Daten!A:Q,9,FALSE)&lt;&gt;"",VLOOKUP(A27,Daten!A:Q,9,FALSE),""))</f>
        <v/>
      </c>
      <c r="D27" s="96" t="str">
        <f>IF(ISERROR(VLOOKUP(A27,Daten!A:Q,3,FALSE)),"",IF(VLOOKUP(A27,Daten!A:Q,10,FALSE)&lt;&gt;"",VLOOKUP(A27,Daten!A:Q,10,FALSE),""))</f>
        <v/>
      </c>
      <c r="E27" s="221" t="str">
        <f>IF(ISERROR(VLOOKUP(A27,Daten!A:Q,3,FALSE)),"",IF(VLOOKUP(A27,Daten!A:Q,11,FALSE)&lt;&gt;"",VLOOKUP(A27,Daten!A:Q,11,FALSE),""))</f>
        <v/>
      </c>
      <c r="F27" s="223"/>
      <c r="G27" s="25" t="str">
        <f>IF(ISERROR(VLOOKUP(A27,Daten!A:Q,3,FALSE)),"",IF(VLOOKUP(A27,Daten!A:Q,12,FALSE)&lt;&gt;"",VLOOKUP(A27,Daten!A:Q,12,FALSE),""))</f>
        <v/>
      </c>
      <c r="H27" s="25" t="str">
        <f>IF(ISERROR(VLOOKUP(A27,Daten!A:Q,3,FALSE)),"",IF(VLOOKUP(A27,Daten!A:Q,13,FALSE)&lt;&gt;"",VLOOKUP(A27,Daten!A:Q,13,FALSE),""))</f>
        <v/>
      </c>
      <c r="I27" s="25" t="str">
        <f>IF(ISERROR(VLOOKUP(A27,Daten!A:Q,3,FALSE)),"",IF(VLOOKUP(A27,Daten!A:Q,14,FALSE)&lt;&gt;"",VLOOKUP(A27,Daten!A:Q,14,FALSE),""))</f>
        <v/>
      </c>
      <c r="J27" s="205" t="str">
        <f>IF(ISERROR(VLOOKUP(A27,Daten!A:Q,3,FALSE)),"",IF(VLOOKUP(A27,Daten!A:Q,15,FALSE)&lt;&gt;"",VLOOKUP(A27,Daten!A:Q,15,FALSE),""))</f>
        <v/>
      </c>
      <c r="K27" s="205"/>
      <c r="L27" s="205"/>
      <c r="M27" s="205"/>
      <c r="N27" s="205" t="str">
        <f>IF(ISERROR(VLOOKUP(A27,Daten!A:Q,3,FALSE)),"",IF(VLOOKUP(A27,Daten!A:Q,16,FALSE)&lt;&gt;"",VLOOKUP(A27,Daten!A:Q,16,FALSE),""))</f>
        <v/>
      </c>
      <c r="O27" s="205"/>
      <c r="P27" s="205"/>
      <c r="Q27" s="205" t="str">
        <f>IF(ISERROR(VLOOKUP(A27,Daten!A:Q,3,FALSE)),"",IF(VLOOKUP(A27,Daten!A:Q,17,FALSE)&lt;&gt;"",VLOOKUP(A27,Daten!A:Q,17,FALSE),""))</f>
        <v/>
      </c>
      <c r="R27" s="205"/>
      <c r="S27" s="205"/>
    </row>
    <row r="28" spans="1:22" ht="12.75" customHeight="1" x14ac:dyDescent="0.2">
      <c r="A28" s="18"/>
      <c r="B28" s="187" t="s">
        <v>13</v>
      </c>
      <c r="C28" s="187"/>
      <c r="D28" s="187"/>
      <c r="E28" s="187"/>
      <c r="F28" s="188"/>
      <c r="G28" s="196" t="s">
        <v>19</v>
      </c>
      <c r="H28" s="196"/>
      <c r="I28" s="196"/>
      <c r="J28" s="189" t="s">
        <v>20</v>
      </c>
      <c r="K28" s="189"/>
      <c r="L28" s="189"/>
      <c r="M28" s="189"/>
      <c r="N28" s="196" t="s">
        <v>21</v>
      </c>
      <c r="O28" s="196"/>
      <c r="P28" s="196" t="s">
        <v>24</v>
      </c>
      <c r="Q28" s="196"/>
      <c r="R28" s="196" t="s">
        <v>25</v>
      </c>
      <c r="S28" s="196"/>
    </row>
    <row r="29" spans="1:22" ht="15.75" x14ac:dyDescent="0.25">
      <c r="A29" s="18"/>
      <c r="B29" s="221" t="str">
        <f>IF(ISERROR(VLOOKUP(A27,Daten!A:Q,3,FALSE)),"",IF(VLOOKUP(A27,Daten!A:Q,3,FALSE)&lt;&gt;"",VLOOKUP(A27,Daten!A:Q,3,FALSE),""))</f>
        <v/>
      </c>
      <c r="C29" s="222"/>
      <c r="D29" s="222"/>
      <c r="E29" s="222"/>
      <c r="F29" s="223"/>
      <c r="G29" s="205" t="str">
        <f>IF(ISERROR(VLOOKUP(A27,Daten!A:Q,3,FALSE)),"",IF(VLOOKUP(A27,Daten!A:Q,4,FALSE)&lt;&gt;"",VLOOKUP(A27,Daten!A:Q,4,FALSE),""))</f>
        <v/>
      </c>
      <c r="H29" s="205"/>
      <c r="I29" s="205"/>
      <c r="J29" s="205" t="str">
        <f>IF(ISERROR(VLOOKUP(A27,Daten!A:Q,3,FALSE)),"",IF(VLOOKUP(A27,Daten!A:Q,5,FALSE)&lt;&gt;"",VLOOKUP(A27,Daten!A:Q,5,FALSE),""))</f>
        <v/>
      </c>
      <c r="K29" s="205"/>
      <c r="L29" s="205"/>
      <c r="M29" s="205"/>
      <c r="N29" s="205" t="str">
        <f>IF(ISERROR(VLOOKUP(A27,Daten!A:Q,3,FALSE)),"",IF(VLOOKUP(A27,Daten!A:Q,6,FALSE)&lt;&gt;"",VLOOKUP(A27,Daten!A:Q,6,FALSE),""))</f>
        <v/>
      </c>
      <c r="O29" s="205"/>
      <c r="P29" s="205" t="str">
        <f>IF(ISERROR(VLOOKUP(A27,Daten!A:Q,3,FALSE)),"",IF(VLOOKUP(A27,Daten!A:Q,7,FALSE)&lt;&gt;"",VLOOKUP(A27,Daten!A:Q,7,FALSE),""))</f>
        <v/>
      </c>
      <c r="Q29" s="205"/>
      <c r="R29" s="205" t="str">
        <f>IF(ISERROR(VLOOKUP(A27,Daten!A:Q,3,FALSE)),"",IF(VLOOKUP(A27,Daten!A:Q,8,FALSE)&lt;&gt;"",VLOOKUP(A27,Daten!A:Q,8,FALSE),""))</f>
        <v/>
      </c>
      <c r="S29" s="205"/>
    </row>
    <row r="30" spans="1:22" ht="27.75" customHeight="1" x14ac:dyDescent="0.4">
      <c r="A30" s="26"/>
      <c r="B30" s="26"/>
      <c r="C30" s="28" t="s">
        <v>37</v>
      </c>
      <c r="D30" s="194" t="s">
        <v>42</v>
      </c>
      <c r="E30" s="192"/>
      <c r="F30" s="192"/>
      <c r="G30" s="192"/>
      <c r="H30" s="192"/>
      <c r="I30" s="192"/>
      <c r="J30" s="192"/>
      <c r="K30" s="192"/>
      <c r="L30" s="192"/>
      <c r="M30" s="193"/>
      <c r="N30" s="224" t="str">
        <f>IF(B29&lt;&gt;"",N23,"")</f>
        <v/>
      </c>
      <c r="O30" s="162"/>
      <c r="P30" s="199" t="s">
        <v>28</v>
      </c>
      <c r="Q30" s="200"/>
      <c r="R30" s="200"/>
      <c r="S30" s="201"/>
    </row>
    <row r="31" spans="1:22" x14ac:dyDescent="0.2">
      <c r="A31" s="35"/>
      <c r="B31" s="35"/>
      <c r="C31" s="10"/>
      <c r="D31" s="5"/>
      <c r="E31" s="31"/>
      <c r="F31" s="5"/>
      <c r="G31" s="5"/>
      <c r="H31" s="5"/>
      <c r="I31" s="31"/>
      <c r="J31" s="31"/>
      <c r="K31" s="31"/>
      <c r="L31" s="31"/>
      <c r="M31" s="31"/>
      <c r="N31" s="202" t="s">
        <v>27</v>
      </c>
      <c r="O31" s="202"/>
      <c r="P31" s="203" t="s">
        <v>26</v>
      </c>
      <c r="Q31" s="204"/>
      <c r="R31" s="204"/>
      <c r="S31" s="204"/>
    </row>
    <row r="32" spans="1:22" x14ac:dyDescent="0.2">
      <c r="A32" s="36"/>
      <c r="B32" s="36"/>
      <c r="C32" s="7"/>
      <c r="D32" s="7"/>
      <c r="E32" s="7"/>
      <c r="F32" s="7"/>
      <c r="G32" s="7"/>
      <c r="H32" s="195" t="s">
        <v>22</v>
      </c>
      <c r="I32" s="195"/>
      <c r="J32" s="195"/>
      <c r="K32" s="7"/>
      <c r="L32" s="7"/>
      <c r="M32" s="7"/>
      <c r="N32" s="7"/>
      <c r="O32" s="7"/>
      <c r="P32" s="7"/>
      <c r="Q32" s="7"/>
      <c r="R32" s="7"/>
      <c r="S32" s="7"/>
    </row>
    <row r="33" spans="1:19" x14ac:dyDescent="0.2">
      <c r="A33" s="23"/>
      <c r="B33" s="99" t="s">
        <v>70</v>
      </c>
      <c r="C33" s="19" t="s">
        <v>0</v>
      </c>
      <c r="D33" s="20" t="s">
        <v>1</v>
      </c>
      <c r="E33" s="189" t="s">
        <v>14</v>
      </c>
      <c r="F33" s="189"/>
      <c r="G33" s="21" t="s">
        <v>15</v>
      </c>
      <c r="H33" s="20" t="s">
        <v>16</v>
      </c>
      <c r="I33" s="20" t="s">
        <v>10</v>
      </c>
      <c r="J33" s="225" t="s">
        <v>2</v>
      </c>
      <c r="K33" s="226"/>
      <c r="L33" s="226"/>
      <c r="M33" s="227"/>
      <c r="N33" s="228" t="s">
        <v>8</v>
      </c>
      <c r="O33" s="187"/>
      <c r="P33" s="188"/>
      <c r="Q33" s="225" t="s">
        <v>23</v>
      </c>
      <c r="R33" s="226"/>
      <c r="S33" s="227"/>
    </row>
    <row r="34" spans="1:19" ht="15.75" x14ac:dyDescent="0.25">
      <c r="A34" s="23">
        <f>A27+1</f>
        <v>4</v>
      </c>
      <c r="B34" s="95" t="str">
        <f>IF(ISERROR(VLOOKUP(A34,Daten!A:Q,3,FALSE)),"",IF(VLOOKUP(A34,Daten!A:S,18,FALSE)=0,"",VLOOKUP(A34,Daten!A:S,18,FALSE)))</f>
        <v/>
      </c>
      <c r="C34" s="95" t="str">
        <f>IF(ISERROR(VLOOKUP(A34,Daten!A:Q,3,FALSE)),"",IF(VLOOKUP(A34,Daten!A:Q,9,FALSE)&lt;&gt;"",VLOOKUP(A34,Daten!A:Q,9,FALSE),""))</f>
        <v/>
      </c>
      <c r="D34" s="96" t="str">
        <f>IF(ISERROR(VLOOKUP(A34,Daten!A:Q,3,FALSE)),"",IF(VLOOKUP(A34,Daten!A:Q,10,FALSE)&lt;&gt;"",VLOOKUP(A34,Daten!A:Q,10,FALSE),""))</f>
        <v/>
      </c>
      <c r="E34" s="221" t="str">
        <f>IF(ISERROR(VLOOKUP(A34,Daten!A:Q,3,FALSE)),"",IF(VLOOKUP(A34,Daten!A:Q,11,FALSE)&lt;&gt;"",VLOOKUP(A34,Daten!A:Q,11,FALSE),""))</f>
        <v/>
      </c>
      <c r="F34" s="223"/>
      <c r="G34" s="25" t="str">
        <f>IF(ISERROR(VLOOKUP(A34,Daten!A:Q,3,FALSE)),"",IF(VLOOKUP(A34,Daten!A:Q,12,FALSE)&lt;&gt;"",VLOOKUP(A34,Daten!A:Q,12,FALSE),""))</f>
        <v/>
      </c>
      <c r="H34" s="25" t="str">
        <f>IF(ISERROR(VLOOKUP(A34,Daten!A:Q,3,FALSE)),"",IF(VLOOKUP(A34,Daten!A:Q,13,FALSE)&lt;&gt;"",VLOOKUP(A34,Daten!A:Q,13,FALSE),""))</f>
        <v/>
      </c>
      <c r="I34" s="25" t="str">
        <f>IF(ISERROR(VLOOKUP(A34,Daten!A:Q,3,FALSE)),"",IF(VLOOKUP(A34,Daten!A:Q,14,FALSE)&lt;&gt;"",VLOOKUP(A34,Daten!A:Q,14,FALSE),""))</f>
        <v/>
      </c>
      <c r="J34" s="221" t="str">
        <f>IF(ISERROR(VLOOKUP(A34,Daten!A:Q,3,FALSE)),"",IF(VLOOKUP(A34,Daten!A:Q,15,FALSE)&lt;&gt;"",VLOOKUP(A34,Daten!A:Q,15,FALSE),""))</f>
        <v/>
      </c>
      <c r="K34" s="222"/>
      <c r="L34" s="222"/>
      <c r="M34" s="223"/>
      <c r="N34" s="221" t="str">
        <f>IF(ISERROR(VLOOKUP(A34,Daten!A:Q,3,FALSE)),"",IF(VLOOKUP(A34,Daten!A:Q,16,FALSE)&lt;&gt;"",VLOOKUP(A34,Daten!A:Q,16,FALSE),""))</f>
        <v/>
      </c>
      <c r="O34" s="222"/>
      <c r="P34" s="223"/>
      <c r="Q34" s="221" t="str">
        <f>IF(ISERROR(VLOOKUP(A34,Daten!A:Q,3,FALSE)),"",IF(VLOOKUP(A34,Daten!A:Q,17,FALSE)&lt;&gt;"",VLOOKUP(A34,Daten!A:Q,17,FALSE),""))</f>
        <v/>
      </c>
      <c r="R34" s="222"/>
      <c r="S34" s="223"/>
    </row>
    <row r="35" spans="1:19" ht="12.75" customHeight="1" x14ac:dyDescent="0.2">
      <c r="A35" s="18"/>
      <c r="B35" s="187" t="s">
        <v>13</v>
      </c>
      <c r="C35" s="187"/>
      <c r="D35" s="187"/>
      <c r="E35" s="187"/>
      <c r="F35" s="188"/>
      <c r="G35" s="228" t="s">
        <v>19</v>
      </c>
      <c r="H35" s="187"/>
      <c r="I35" s="188"/>
      <c r="J35" s="225" t="s">
        <v>20</v>
      </c>
      <c r="K35" s="226"/>
      <c r="L35" s="226"/>
      <c r="M35" s="227"/>
      <c r="N35" s="228" t="s">
        <v>21</v>
      </c>
      <c r="O35" s="188"/>
      <c r="P35" s="228" t="s">
        <v>24</v>
      </c>
      <c r="Q35" s="188"/>
      <c r="R35" s="228" t="s">
        <v>25</v>
      </c>
      <c r="S35" s="188"/>
    </row>
    <row r="36" spans="1:19" ht="15.75" x14ac:dyDescent="0.25">
      <c r="A36" s="18"/>
      <c r="B36" s="221" t="str">
        <f>IF(ISERROR(VLOOKUP(A34,Daten!A:Q,3,FALSE)),"",IF(VLOOKUP(A34,Daten!A:Q,3,FALSE)&lt;&gt;"",VLOOKUP(A34,Daten!A:Q,3,FALSE),""))</f>
        <v/>
      </c>
      <c r="C36" s="222"/>
      <c r="D36" s="222"/>
      <c r="E36" s="222"/>
      <c r="F36" s="223"/>
      <c r="G36" s="221" t="str">
        <f>IF(ISERROR(VLOOKUP(A34,Daten!A:Q,3,FALSE)),"",IF(VLOOKUP(A34,Daten!A:Q,4,FALSE)&lt;&gt;"",VLOOKUP(A34,Daten!A:Q,4,FALSE),""))</f>
        <v/>
      </c>
      <c r="H36" s="222"/>
      <c r="I36" s="223"/>
      <c r="J36" s="221" t="str">
        <f>IF(ISERROR(VLOOKUP(A34,Daten!A:Q,3,FALSE)),"",IF(VLOOKUP(A34,Daten!A:Q,5,FALSE)&lt;&gt;"",VLOOKUP(A34,Daten!A:Q,5,FALSE),""))</f>
        <v/>
      </c>
      <c r="K36" s="222"/>
      <c r="L36" s="222"/>
      <c r="M36" s="223"/>
      <c r="N36" s="221" t="str">
        <f>IF(ISERROR(VLOOKUP(A34,Daten!A:Q,3,FALSE)),"",IF(VLOOKUP(A34,Daten!A:Q,6,FALSE)&lt;&gt;"",VLOOKUP(A34,Daten!A:Q,6,FALSE),""))</f>
        <v/>
      </c>
      <c r="O36" s="223"/>
      <c r="P36" s="221" t="str">
        <f>IF(ISERROR(VLOOKUP(A34,Daten!A:Q,3,FALSE)),"",IF(VLOOKUP(A34,Daten!A:Q,7,FALSE)&lt;&gt;"",VLOOKUP(A34,Daten!A:Q,7,FALSE),""))</f>
        <v/>
      </c>
      <c r="Q36" s="223"/>
      <c r="R36" s="221" t="str">
        <f>IF(ISERROR(VLOOKUP(A34,Daten!A:Q,3,FALSE)),"",IF(VLOOKUP(A34,Daten!A:Q,8,FALSE)&lt;&gt;"",VLOOKUP(A34,Daten!A:Q,8,FALSE),""))</f>
        <v/>
      </c>
      <c r="S36" s="223"/>
    </row>
    <row r="37" spans="1:19" ht="27.75" customHeight="1" x14ac:dyDescent="0.4">
      <c r="A37" s="26"/>
      <c r="B37" s="26"/>
      <c r="C37" s="28" t="s">
        <v>37</v>
      </c>
      <c r="D37" s="194" t="s">
        <v>42</v>
      </c>
      <c r="E37" s="192"/>
      <c r="F37" s="192"/>
      <c r="G37" s="192"/>
      <c r="H37" s="192"/>
      <c r="I37" s="192"/>
      <c r="J37" s="192"/>
      <c r="K37" s="192"/>
      <c r="L37" s="192"/>
      <c r="M37" s="193"/>
      <c r="N37" s="224" t="str">
        <f>IF(B36&lt;&gt;"",N30,"")</f>
        <v/>
      </c>
      <c r="O37" s="162"/>
      <c r="P37" s="199" t="s">
        <v>28</v>
      </c>
      <c r="Q37" s="199"/>
      <c r="R37" s="199"/>
      <c r="S37" s="231"/>
    </row>
    <row r="38" spans="1:19" x14ac:dyDescent="0.2">
      <c r="A38" s="10"/>
      <c r="B38" s="10"/>
      <c r="C38" s="10"/>
      <c r="D38" s="5"/>
      <c r="E38" s="31"/>
      <c r="F38" s="5"/>
      <c r="G38" s="5"/>
      <c r="H38" s="5"/>
      <c r="I38" s="31"/>
      <c r="J38" s="31"/>
      <c r="K38" s="31"/>
      <c r="L38" s="31"/>
      <c r="M38" s="31"/>
      <c r="N38" s="229" t="s">
        <v>27</v>
      </c>
      <c r="O38" s="229"/>
      <c r="P38" s="230" t="s">
        <v>26</v>
      </c>
      <c r="Q38" s="230"/>
      <c r="R38" s="230"/>
      <c r="S38" s="230"/>
    </row>
  </sheetData>
  <sheetProtection algorithmName="SHA-512" hashValue="tlX3kGWWYkvlKyFpWmG5fV46oy3RAg4HcheVMGAzxkq77eVVV2w2JwmR3ptbdQBcd6i+kxCrvxDNOmT5QizEBQ==" saltValue="NEvHBoMd+n7p6ok38WYUpQ==" spinCount="100000" sheet="1" objects="1" scenarios="1"/>
  <mergeCells count="119">
    <mergeCell ref="N38:O38"/>
    <mergeCell ref="P38:S38"/>
    <mergeCell ref="J35:M35"/>
    <mergeCell ref="N35:O35"/>
    <mergeCell ref="P35:Q35"/>
    <mergeCell ref="Q34:S34"/>
    <mergeCell ref="D37:M37"/>
    <mergeCell ref="E34:F34"/>
    <mergeCell ref="J34:M34"/>
    <mergeCell ref="R35:S35"/>
    <mergeCell ref="N37:O37"/>
    <mergeCell ref="P37:S37"/>
    <mergeCell ref="G35:I35"/>
    <mergeCell ref="B36:F36"/>
    <mergeCell ref="P31:S31"/>
    <mergeCell ref="H32:J32"/>
    <mergeCell ref="N34:P34"/>
    <mergeCell ref="G36:I36"/>
    <mergeCell ref="J36:M36"/>
    <mergeCell ref="N36:O36"/>
    <mergeCell ref="P29:Q29"/>
    <mergeCell ref="R29:S29"/>
    <mergeCell ref="G29:I29"/>
    <mergeCell ref="J29:M29"/>
    <mergeCell ref="N28:O28"/>
    <mergeCell ref="P28:Q28"/>
    <mergeCell ref="Q27:S27"/>
    <mergeCell ref="P22:Q22"/>
    <mergeCell ref="P36:Q36"/>
    <mergeCell ref="N29:O29"/>
    <mergeCell ref="N31:O31"/>
    <mergeCell ref="D30:M30"/>
    <mergeCell ref="E33:F33"/>
    <mergeCell ref="J33:M33"/>
    <mergeCell ref="N33:P33"/>
    <mergeCell ref="Q33:S33"/>
    <mergeCell ref="N30:O30"/>
    <mergeCell ref="P30:S30"/>
    <mergeCell ref="R36:S36"/>
    <mergeCell ref="R28:S28"/>
    <mergeCell ref="G28:I28"/>
    <mergeCell ref="J28:M28"/>
    <mergeCell ref="E27:F27"/>
    <mergeCell ref="J27:M27"/>
    <mergeCell ref="N27:P27"/>
    <mergeCell ref="G22:I22"/>
    <mergeCell ref="J22:M22"/>
    <mergeCell ref="B29:F29"/>
    <mergeCell ref="R21:S21"/>
    <mergeCell ref="N23:O23"/>
    <mergeCell ref="N26:P26"/>
    <mergeCell ref="Q26:S26"/>
    <mergeCell ref="E20:F20"/>
    <mergeCell ref="J20:M20"/>
    <mergeCell ref="N20:P20"/>
    <mergeCell ref="Q20:S20"/>
    <mergeCell ref="P24:S24"/>
    <mergeCell ref="R22:S22"/>
    <mergeCell ref="N24:O24"/>
    <mergeCell ref="P23:S23"/>
    <mergeCell ref="B22:F22"/>
    <mergeCell ref="A7:R7"/>
    <mergeCell ref="A9:E9"/>
    <mergeCell ref="H9:M9"/>
    <mergeCell ref="O9:S9"/>
    <mergeCell ref="A10:S10"/>
    <mergeCell ref="H11:J11"/>
    <mergeCell ref="G15:I15"/>
    <mergeCell ref="J15:M15"/>
    <mergeCell ref="N15:O15"/>
    <mergeCell ref="P15:Q15"/>
    <mergeCell ref="R15:S15"/>
    <mergeCell ref="B15:F15"/>
    <mergeCell ref="E13:F13"/>
    <mergeCell ref="J13:M13"/>
    <mergeCell ref="N13:P13"/>
    <mergeCell ref="Q13:S13"/>
    <mergeCell ref="E12:F12"/>
    <mergeCell ref="J12:M12"/>
    <mergeCell ref="N12:P12"/>
    <mergeCell ref="Q12:S12"/>
    <mergeCell ref="R14:S14"/>
    <mergeCell ref="G14:I14"/>
    <mergeCell ref="J14:M14"/>
    <mergeCell ref="N14:O14"/>
    <mergeCell ref="K1:S1"/>
    <mergeCell ref="K3:L3"/>
    <mergeCell ref="M3:O3"/>
    <mergeCell ref="P3:R3"/>
    <mergeCell ref="K4:L4"/>
    <mergeCell ref="M4:O4"/>
    <mergeCell ref="P4:S4"/>
    <mergeCell ref="I5:L5"/>
    <mergeCell ref="M5:O5"/>
    <mergeCell ref="B4:I4"/>
    <mergeCell ref="B28:F28"/>
    <mergeCell ref="B35:F35"/>
    <mergeCell ref="E19:F19"/>
    <mergeCell ref="E26:F26"/>
    <mergeCell ref="D16:M16"/>
    <mergeCell ref="D23:M23"/>
    <mergeCell ref="H25:J25"/>
    <mergeCell ref="J26:M26"/>
    <mergeCell ref="P14:Q14"/>
    <mergeCell ref="G21:I21"/>
    <mergeCell ref="B14:F14"/>
    <mergeCell ref="B21:F21"/>
    <mergeCell ref="J19:M19"/>
    <mergeCell ref="N19:P19"/>
    <mergeCell ref="Q19:S19"/>
    <mergeCell ref="N16:O16"/>
    <mergeCell ref="P16:S16"/>
    <mergeCell ref="N17:O17"/>
    <mergeCell ref="P17:S17"/>
    <mergeCell ref="H18:J18"/>
    <mergeCell ref="N22:O22"/>
    <mergeCell ref="J21:M21"/>
    <mergeCell ref="N21:O21"/>
    <mergeCell ref="P21:Q21"/>
  </mergeCells>
  <pageMargins left="0" right="0" top="0.19685039370078741" bottom="0" header="0" footer="0.31496062992125984"/>
  <pageSetup paperSize="9" scale="95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Anmeldung-Mail</vt:lpstr>
      <vt:lpstr>Bedingungen</vt:lpstr>
      <vt:lpstr>Anmeldung Mail</vt:lpstr>
      <vt:lpstr>Daten</vt:lpstr>
      <vt:lpstr>Anmeldeblatt</vt:lpstr>
      <vt:lpstr>Anmeldeblatt!Druckbereich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Caspers</dc:creator>
  <cp:lastModifiedBy>Ingo Bursch</cp:lastModifiedBy>
  <cp:lastPrinted>2019-03-31T17:44:41Z</cp:lastPrinted>
  <dcterms:created xsi:type="dcterms:W3CDTF">2004-11-15T15:22:17Z</dcterms:created>
  <dcterms:modified xsi:type="dcterms:W3CDTF">2019-04-19T11:37:38Z</dcterms:modified>
</cp:coreProperties>
</file>